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Timber\Documents\Dropbox\_Antipod\"/>
    </mc:Choice>
  </mc:AlternateContent>
  <xr:revisionPtr revIDLastSave="0" documentId="13_ncr:1_{468DDE9E-A20E-41F0-B03B-E9C471CA9CAD}" xr6:coauthVersionLast="47" xr6:coauthVersionMax="47" xr10:uidLastSave="{00000000-0000-0000-0000-000000000000}"/>
  <bookViews>
    <workbookView xWindow="29235" yWindow="450" windowWidth="28290" windowHeight="15195" xr2:uid="{00000000-000D-0000-FFFF-FFFF00000000}"/>
  </bookViews>
  <sheets>
    <sheet name="Bestellformular D" sheetId="1" r:id="rId1"/>
  </sheets>
  <definedNames>
    <definedName name="Wahlfelder">'Bestellformular D'!$D$44:$D$44,'Bestellformular D'!$F$42:$F$44,'Bestellformular D'!#REF!,'Bestellformular D'!#REF!,'Bestellformular D'!$D$37:$D$37,'Bestellformular D'!$F$37:$F$37,'Bestellformular D'!$F$30:$F$34,'Bestellformular D'!#REF!,'Bestellformular D'!$D$20:$D$22,'Bestellformular D'!#REF!,'Bestellformular D'!$F$20:$F$21,'Bestellformular D'!$F$15:$F$17</definedName>
  </definedNames>
  <calcPr calcId="181029"/>
</workbook>
</file>

<file path=xl/calcChain.xml><?xml version="1.0" encoding="utf-8"?>
<calcChain xmlns="http://schemas.openxmlformats.org/spreadsheetml/2006/main">
  <c r="J43" i="1" l="1"/>
  <c r="G39" i="1"/>
  <c r="C39" i="1" l="1"/>
  <c r="C40" i="1"/>
  <c r="J32" i="1"/>
  <c r="J56" i="1" l="1"/>
  <c r="C26" i="1" l="1"/>
  <c r="C37" i="1"/>
  <c r="C45" i="1" l="1"/>
  <c r="J39" i="1"/>
  <c r="J53" i="1"/>
  <c r="J54" i="1"/>
  <c r="J55" i="1"/>
  <c r="J42" i="1"/>
  <c r="J30" i="1"/>
  <c r="J31" i="1"/>
  <c r="J33" i="1"/>
  <c r="J34" i="1"/>
  <c r="J17" i="1"/>
  <c r="J16" i="1"/>
  <c r="J15" i="1"/>
  <c r="C35" i="1" l="1"/>
  <c r="C36" i="1"/>
  <c r="F36" i="1"/>
  <c r="G36" i="1" l="1"/>
  <c r="J36" i="1" s="1"/>
  <c r="J47" i="1" s="1"/>
  <c r="J58" i="1" l="1"/>
  <c r="J69" i="1" l="1"/>
  <c r="J78" i="1" s="1"/>
</calcChain>
</file>

<file path=xl/sharedStrings.xml><?xml version="1.0" encoding="utf-8"?>
<sst xmlns="http://schemas.openxmlformats.org/spreadsheetml/2006/main" count="83" uniqueCount="74">
  <si>
    <t>Bitte fülle die hellblauen Felder aus bzw. triff eine Auswahl mit einem X aus mehreren Möglichkeiten</t>
  </si>
  <si>
    <t>Vorname, Name</t>
  </si>
  <si>
    <t>Telefon</t>
  </si>
  <si>
    <t>Mail</t>
  </si>
  <si>
    <t>Wähle zuerst das Schlittenmodell</t>
  </si>
  <si>
    <t>Evopro</t>
  </si>
  <si>
    <t>die folgenden Optionen unterscheiden sich je nach Modell</t>
  </si>
  <si>
    <t>Sluidjip 150</t>
  </si>
  <si>
    <t>Sluidjip 170</t>
  </si>
  <si>
    <t xml:space="preserve">Höhe Handlebar in cm (Standard Hüfthöhe ca. 92-95 cm) </t>
  </si>
  <si>
    <t xml:space="preserve"> Farbe Schlittensack</t>
  </si>
  <si>
    <t>Blau</t>
  </si>
  <si>
    <t>Rot</t>
  </si>
  <si>
    <t>Gelb</t>
  </si>
  <si>
    <t>Schwarz</t>
  </si>
  <si>
    <t>Orange</t>
  </si>
  <si>
    <t>Pink</t>
  </si>
  <si>
    <t>Der "rohe" Schlitten besteht aus: Schlitten, Sack, Krallenbremse, Bremsmatte und ein Paar Wechselbeläge. Alles weitere ist zusätzlich.</t>
  </si>
  <si>
    <r>
      <t>2 Anker</t>
    </r>
    <r>
      <rPr>
        <sz val="9"/>
        <color theme="1"/>
        <rFont val="Calibri"/>
        <family val="2"/>
        <scheme val="minor"/>
      </rPr>
      <t xml:space="preserve"> (optimal passend)</t>
    </r>
  </si>
  <si>
    <t>Aussentasche</t>
  </si>
  <si>
    <t>verlängerte Fussraster</t>
  </si>
  <si>
    <t>gezahnte Harscheisen an der Bremsmatte</t>
  </si>
  <si>
    <t>2. Paar Aufziehbeläge</t>
  </si>
  <si>
    <t>Total Zubehör</t>
  </si>
  <si>
    <t>Total 1</t>
  </si>
  <si>
    <t>Weitere Artikel</t>
  </si>
  <si>
    <t>z.B. weitere Aufziehbeläge</t>
  </si>
  <si>
    <t>8a</t>
  </si>
  <si>
    <t>Frühbesteller - Rabatt</t>
  </si>
  <si>
    <t>bei Bestellung bis Ende Juni</t>
  </si>
  <si>
    <t>bei Bestellung bis Ende Juli</t>
  </si>
  <si>
    <t>bei Bestellung bis Ende August</t>
  </si>
  <si>
    <t>8b</t>
  </si>
  <si>
    <t>evtl. weiterer Rabatt</t>
  </si>
  <si>
    <t>Total 2</t>
  </si>
  <si>
    <t>gewünschter Liefertermin</t>
  </si>
  <si>
    <t>Bemerkungen</t>
  </si>
  <si>
    <t>Und jetzt? Wie geht es weiter?</t>
  </si>
  <si>
    <t>A</t>
  </si>
  <si>
    <t>Bitte schicke das ausgefüllte Formular an howlingtimber@gmail.com</t>
  </si>
  <si>
    <t>Datum</t>
  </si>
  <si>
    <t>B</t>
  </si>
  <si>
    <t>Du bekommst danach eine Bestätigung deiner Bestellung. Du kannst die Bestellung nochmal prüfen und wenn nötig Änderungen vornehmen. Allfällige Fragen und Anliegen können noch ausgetauscht werden.
Wenn alles klar ist, kommt Punkt C.</t>
  </si>
  <si>
    <t>C</t>
  </si>
  <si>
    <t>Wenn nicht anders vereinbart, überweist Du eine Anzahlung von 50% auf das</t>
  </si>
  <si>
    <t>Konto der Migrosbank, lautend auf Donato Egli:</t>
  </si>
  <si>
    <t>CH07 0840 1000 0582 0620 5</t>
  </si>
  <si>
    <t>Betrag</t>
  </si>
  <si>
    <t>D</t>
  </si>
  <si>
    <t>Dieser Zahlungseingang wird dir wiederum bestätigt.</t>
  </si>
  <si>
    <t>Damit ist der Schlitten definitiv bestellt.</t>
  </si>
  <si>
    <t>E1</t>
  </si>
  <si>
    <t xml:space="preserve">Wenn du deine Bestellung annullieren willst: </t>
  </si>
  <si>
    <t>der Zeitpunkt und der Grund deines Rückzugs und eine allfällige weitere Verwendbarkeit des bestellten Schittens entscheidet darüber, wieviel wir von deiner Anzahlung rückerstatten können. Grundsätzlich besteht kein Anspruch darauf.</t>
  </si>
  <si>
    <t>Betrag Rückzahlung</t>
  </si>
  <si>
    <t>E2</t>
  </si>
  <si>
    <t>Falls wir bzw. der Hersteller aus irgend einem Grund nicht liefern kann (Unfall, Krankheit etc.), erstatten wir selbstverständlich 100% deiner Anzahlung zurück.</t>
  </si>
  <si>
    <t>F</t>
  </si>
  <si>
    <t>Sobald der Schlitten lieferbereit ist, vereinbaren wir Ort und Zeit der Übergabe.</t>
  </si>
  <si>
    <t xml:space="preserve">wann/wo: </t>
  </si>
  <si>
    <t>G</t>
  </si>
  <si>
    <t>Die Restzahlung erfolgt per Überweisung auf das Datum der Übergabe</t>
  </si>
  <si>
    <t>oder Barzahlung bei Übergabe</t>
  </si>
  <si>
    <t>H</t>
  </si>
  <si>
    <t>Quittung: Der Käufer bestätigt, den Schlitten im gewünschten und einwandfreien Zustand erhalten zu haben.
Datum + Unterschrift:</t>
  </si>
  <si>
    <t>I</t>
  </si>
  <si>
    <t xml:space="preserve">Qittung: Der Verkäufer bestätigt, den Schlitten in einwandfreiem Zustand übergeben und den Totalbetrag aus Punkt 9 erhalten zu haben. Datum + Unterschrift: </t>
  </si>
  <si>
    <t>J</t>
  </si>
  <si>
    <t>Bemerkungen:</t>
  </si>
  <si>
    <t>vollständige Postadresse</t>
  </si>
  <si>
    <t>Aussentasche zum auf den Sack schnallen</t>
  </si>
  <si>
    <t>für Bivaksachen wie z.B. Hundemänteli, Stroh, zusätzliche Kleitung</t>
  </si>
  <si>
    <t>50 Liter</t>
  </si>
  <si>
    <t>100 Liter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</si>
</sst>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CHF-807]\ * #,##0.00_ ;_ [$CHF-807]\ * \-#,##0.00_ ;_ [$CHF-807]\ * &quot;-&quot;??_ ;_ @_ "/>
    <numFmt numFmtId="165" formatCode="#,##0.00\ [$CHF]"/>
    <numFmt numFmtId="166" formatCode="000\ 000\ 00\ 00"/>
  </numFmts>
  <fonts count="28" x14ac:knownFonts="1">
    <font>
      <sz val="11"/>
      <color theme="1"/>
      <name val="Calibri"/>
      <family val="2"/>
      <scheme val="minor"/>
    </font>
    <font>
      <b/>
      <sz val="11"/>
      <color theme="1"/>
      <name val="Calibri"/>
      <family val="2"/>
      <scheme val="minor"/>
    </font>
    <font>
      <u/>
      <sz val="15.95"/>
      <color theme="10"/>
      <name val="Calibri"/>
      <family val="2"/>
    </font>
    <font>
      <u/>
      <sz val="11"/>
      <color theme="10"/>
      <name val="Calibri"/>
      <family val="2"/>
    </font>
    <font>
      <sz val="11"/>
      <name val="Calibri"/>
      <family val="2"/>
      <scheme val="minor"/>
    </font>
    <font>
      <sz val="10"/>
      <color theme="0" tint="-0.499984740745262"/>
      <name val="Calibri"/>
      <family val="2"/>
      <scheme val="minor"/>
    </font>
    <font>
      <i/>
      <sz val="11"/>
      <color theme="1"/>
      <name val="Calibri"/>
      <family val="2"/>
      <scheme val="minor"/>
    </font>
    <font>
      <sz val="9"/>
      <color theme="1"/>
      <name val="Calibri"/>
      <family val="2"/>
      <scheme val="minor"/>
    </font>
    <font>
      <sz val="10"/>
      <name val="Calibri"/>
      <family val="2"/>
      <scheme val="minor"/>
    </font>
    <font>
      <sz val="9"/>
      <name val="Calibri"/>
      <family val="2"/>
      <scheme val="minor"/>
    </font>
    <font>
      <sz val="11"/>
      <color theme="0" tint="-0.14999847407452621"/>
      <name val="Calibri"/>
      <family val="2"/>
      <scheme val="minor"/>
    </font>
    <font>
      <b/>
      <sz val="10"/>
      <color theme="1"/>
      <name val="Calibri"/>
      <family val="2"/>
      <scheme val="minor"/>
    </font>
    <font>
      <b/>
      <sz val="11"/>
      <name val="Calibri"/>
      <family val="2"/>
      <scheme val="minor"/>
    </font>
    <font>
      <sz val="11"/>
      <color rgb="FFC00000"/>
      <name val="Calibri"/>
      <family val="2"/>
      <scheme val="minor"/>
    </font>
    <font>
      <b/>
      <sz val="11"/>
      <color rgb="FFC00000"/>
      <name val="Calibri"/>
      <family val="2"/>
      <scheme val="minor"/>
    </font>
    <font>
      <b/>
      <sz val="10"/>
      <color rgb="FFC00000"/>
      <name val="Calibri"/>
      <family val="2"/>
      <scheme val="minor"/>
    </font>
    <font>
      <sz val="9"/>
      <color theme="1"/>
      <name val="Arial"/>
      <family val="2"/>
    </font>
    <font>
      <b/>
      <sz val="11"/>
      <color rgb="FFFF0000"/>
      <name val="Calibri"/>
      <family val="2"/>
      <scheme val="minor"/>
    </font>
    <font>
      <sz val="10"/>
      <color theme="1"/>
      <name val="Calibri"/>
      <family val="2"/>
      <scheme val="minor"/>
    </font>
    <font>
      <sz val="8"/>
      <color theme="1"/>
      <name val="Calibri"/>
      <family val="2"/>
      <scheme val="minor"/>
    </font>
    <font>
      <i/>
      <sz val="8"/>
      <color theme="1"/>
      <name val="Calibri"/>
      <family val="2"/>
      <scheme val="minor"/>
    </font>
    <font>
      <sz val="8"/>
      <color theme="0" tint="-4.9989318521683403E-2"/>
      <name val="Calibri"/>
      <family val="2"/>
      <scheme val="minor"/>
    </font>
    <font>
      <i/>
      <sz val="10"/>
      <color theme="1"/>
      <name val="Calibri"/>
      <family val="2"/>
      <scheme val="minor"/>
    </font>
    <font>
      <sz val="5"/>
      <color theme="0" tint="-0.34998626667073579"/>
      <name val="Calibri"/>
      <family val="2"/>
      <scheme val="minor"/>
    </font>
    <font>
      <i/>
      <sz val="9"/>
      <color theme="1"/>
      <name val="Calibri"/>
      <family val="2"/>
      <scheme val="minor"/>
    </font>
    <font>
      <sz val="10"/>
      <color theme="0"/>
      <name val="Calibri"/>
      <family val="2"/>
      <scheme val="minor"/>
    </font>
    <font>
      <sz val="9"/>
      <color rgb="FFC00000"/>
      <name val="Calibri"/>
      <family val="2"/>
      <scheme val="minor"/>
    </font>
    <font>
      <b/>
      <sz val="11"/>
      <color rgb="FFC00000"/>
      <name val="Calibri"/>
      <family val="2"/>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9" tint="-0.249977111117893"/>
        <bgColor indexed="64"/>
      </patternFill>
    </fill>
  </fills>
  <borders count="8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theme="0" tint="-0.24994659260841701"/>
      </bottom>
      <diagonal/>
    </border>
    <border>
      <left/>
      <right style="medium">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medium">
        <color indexed="64"/>
      </right>
      <top style="thin">
        <color indexed="64"/>
      </top>
      <bottom/>
      <diagonal/>
    </border>
    <border>
      <left style="thin">
        <color theme="0" tint="-0.499984740745262"/>
      </left>
      <right style="thin">
        <color theme="0" tint="-0.499984740745262"/>
      </right>
      <top style="thin">
        <color theme="0" tint="-0.499984740745262"/>
      </top>
      <bottom/>
      <diagonal/>
    </border>
    <border>
      <left/>
      <right/>
      <top style="medium">
        <color indexed="64"/>
      </top>
      <bottom/>
      <diagonal/>
    </border>
    <border>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top style="medium">
        <color indexed="64"/>
      </top>
      <bottom/>
      <diagonal/>
    </border>
    <border>
      <left/>
      <right style="medium">
        <color indexed="64"/>
      </right>
      <top style="medium">
        <color indexed="64"/>
      </top>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diagonal/>
    </border>
    <border>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indexed="64"/>
      </bottom>
      <diagonal/>
    </border>
    <border>
      <left style="thin">
        <color theme="0" tint="-0.24994659260841701"/>
      </left>
      <right/>
      <top style="thin">
        <color theme="0" tint="-0.24994659260841701"/>
      </top>
      <bottom style="medium">
        <color indexed="64"/>
      </bottom>
      <diagonal/>
    </border>
    <border>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style="thin">
        <color theme="0" tint="-0.499984740745262"/>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diagonal/>
    </border>
    <border>
      <left/>
      <right style="medium">
        <color indexed="64"/>
      </right>
      <top style="thin">
        <color indexed="64"/>
      </top>
      <bottom style="medium">
        <color indexed="64"/>
      </bottom>
      <diagonal/>
    </border>
    <border>
      <left style="thin">
        <color theme="0" tint="-0.499984740745262"/>
      </left>
      <right style="thin">
        <color theme="0" tint="-0.499984740745262"/>
      </right>
      <top/>
      <bottom style="thin">
        <color theme="0" tint="-0.499984740745262"/>
      </bottom>
      <diagonal/>
    </border>
    <border>
      <left/>
      <right style="thin">
        <color theme="0" tint="-0.24994659260841701"/>
      </right>
      <top/>
      <bottom/>
      <diagonal/>
    </border>
    <border>
      <left/>
      <right style="thin">
        <color theme="0" tint="-0.24994659260841701"/>
      </right>
      <top/>
      <bottom style="medium">
        <color indexed="64"/>
      </bottom>
      <diagonal/>
    </border>
    <border>
      <left/>
      <right style="thin">
        <color theme="0" tint="-0.499984740745262"/>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top style="thin">
        <color indexed="64"/>
      </top>
      <bottom style="medium">
        <color indexed="64"/>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499984740745262"/>
      </left>
      <right style="thin">
        <color theme="0" tint="-0.24994659260841701"/>
      </right>
      <top style="medium">
        <color indexed="64"/>
      </top>
      <bottom style="thin">
        <color theme="0" tint="-0.499984740745262"/>
      </bottom>
      <diagonal/>
    </border>
    <border>
      <left/>
      <right style="thin">
        <color theme="0" tint="-0.24994659260841701"/>
      </right>
      <top style="medium">
        <color indexed="64"/>
      </top>
      <bottom style="thin">
        <color theme="0" tint="-0.499984740745262"/>
      </bottom>
      <diagonal/>
    </border>
    <border>
      <left/>
      <right style="thin">
        <color theme="0" tint="-0.24994659260841701"/>
      </right>
      <top style="thin">
        <color theme="0" tint="-0.499984740745262"/>
      </top>
      <bottom style="thin">
        <color theme="0" tint="-0.499984740745262"/>
      </bottom>
      <diagonal/>
    </border>
    <border>
      <left style="thin">
        <color theme="0" tint="-0.499984740745262"/>
      </left>
      <right style="thin">
        <color theme="0" tint="-0.24994659260841701"/>
      </right>
      <top style="thin">
        <color theme="0" tint="-0.499984740745262"/>
      </top>
      <bottom style="thin">
        <color theme="0" tint="-0.499984740745262"/>
      </bottom>
      <diagonal/>
    </border>
    <border>
      <left style="thin">
        <color theme="0" tint="-0.24994659260841701"/>
      </left>
      <right style="medium">
        <color theme="1"/>
      </right>
      <top style="medium">
        <color indexed="64"/>
      </top>
      <bottom style="thin">
        <color theme="0" tint="-0.499984740745262"/>
      </bottom>
      <diagonal/>
    </border>
    <border>
      <left style="thin">
        <color theme="0" tint="-0.24994659260841701"/>
      </left>
      <right style="medium">
        <color theme="1"/>
      </right>
      <top style="thin">
        <color theme="0" tint="-0.499984740745262"/>
      </top>
      <bottom style="thin">
        <color theme="0" tint="-0.499984740745262"/>
      </bottom>
      <diagonal/>
    </border>
  </borders>
  <cellStyleXfs count="2">
    <xf numFmtId="0" fontId="0" fillId="0" borderId="0"/>
    <xf numFmtId="0" fontId="2" fillId="0" borderId="0" applyNumberFormat="0" applyFill="0" applyBorder="0" applyAlignment="0" applyProtection="0">
      <alignment vertical="top"/>
      <protection locked="0"/>
    </xf>
  </cellStyleXfs>
  <cellXfs count="244">
    <xf numFmtId="0" fontId="0" fillId="0" borderId="0" xfId="0"/>
    <xf numFmtId="0" fontId="0" fillId="0" borderId="0" xfId="0" applyAlignment="1" applyProtection="1">
      <alignment horizontal="lef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14" xfId="0" applyBorder="1" applyAlignment="1" applyProtection="1">
      <alignment horizontal="right" vertical="center"/>
    </xf>
    <xf numFmtId="0" fontId="0" fillId="0" borderId="0" xfId="0" applyBorder="1" applyAlignment="1" applyProtection="1">
      <alignment vertical="center"/>
    </xf>
    <xf numFmtId="0" fontId="0" fillId="0" borderId="37" xfId="0" applyBorder="1" applyAlignment="1" applyProtection="1">
      <alignment vertical="center"/>
    </xf>
    <xf numFmtId="164" fontId="5" fillId="0" borderId="11" xfId="0" applyNumberFormat="1" applyFont="1" applyBorder="1" applyAlignment="1" applyProtection="1">
      <alignment vertical="center"/>
    </xf>
    <xf numFmtId="0" fontId="0" fillId="0" borderId="11" xfId="0" applyBorder="1" applyAlignment="1" applyProtection="1">
      <alignment vertical="center"/>
    </xf>
    <xf numFmtId="164" fontId="8" fillId="0" borderId="12" xfId="0" applyNumberFormat="1" applyFont="1" applyBorder="1" applyAlignment="1" applyProtection="1">
      <alignment vertical="center"/>
    </xf>
    <xf numFmtId="0" fontId="0" fillId="0" borderId="19" xfId="0" applyBorder="1" applyAlignment="1" applyProtection="1">
      <alignment vertical="center"/>
    </xf>
    <xf numFmtId="164" fontId="5" fillId="0" borderId="10" xfId="0" applyNumberFormat="1" applyFont="1" applyBorder="1" applyAlignment="1" applyProtection="1">
      <alignment vertical="center"/>
    </xf>
    <xf numFmtId="0" fontId="0" fillId="0" borderId="10" xfId="0" applyBorder="1" applyAlignment="1" applyProtection="1">
      <alignment vertical="center"/>
    </xf>
    <xf numFmtId="164" fontId="8" fillId="0" borderId="13" xfId="0" applyNumberFormat="1" applyFont="1" applyBorder="1" applyAlignment="1" applyProtection="1">
      <alignment vertical="center"/>
    </xf>
    <xf numFmtId="0" fontId="0" fillId="0" borderId="30" xfId="0" applyBorder="1" applyAlignment="1" applyProtection="1">
      <alignment vertical="center"/>
    </xf>
    <xf numFmtId="0" fontId="0" fillId="0" borderId="0" xfId="0" applyBorder="1" applyAlignment="1" applyProtection="1">
      <alignment vertical="top"/>
    </xf>
    <xf numFmtId="0" fontId="0" fillId="0" borderId="24" xfId="0" applyBorder="1" applyAlignment="1" applyProtection="1">
      <alignment vertical="center"/>
    </xf>
    <xf numFmtId="0" fontId="0" fillId="0" borderId="27" xfId="0" applyBorder="1" applyAlignment="1" applyProtection="1">
      <alignment vertical="center"/>
    </xf>
    <xf numFmtId="164" fontId="5" fillId="0" borderId="39" xfId="0" applyNumberFormat="1" applyFont="1" applyBorder="1" applyAlignment="1" applyProtection="1">
      <alignment vertical="center"/>
    </xf>
    <xf numFmtId="0" fontId="0" fillId="0" borderId="39" xfId="0" applyBorder="1" applyAlignment="1" applyProtection="1">
      <alignment vertical="center"/>
    </xf>
    <xf numFmtId="164" fontId="8" fillId="0" borderId="44" xfId="0" applyNumberFormat="1" applyFont="1" applyBorder="1" applyAlignment="1" applyProtection="1">
      <alignment vertical="center"/>
    </xf>
    <xf numFmtId="0" fontId="10" fillId="0" borderId="9" xfId="0" applyFont="1" applyBorder="1" applyAlignment="1" applyProtection="1">
      <alignment horizontal="left" vertical="center"/>
    </xf>
    <xf numFmtId="0" fontId="4" fillId="0" borderId="11" xfId="0" applyFont="1" applyBorder="1" applyAlignment="1" applyProtection="1">
      <alignment vertical="center"/>
    </xf>
    <xf numFmtId="0" fontId="4" fillId="0" borderId="52" xfId="0" applyFont="1" applyBorder="1" applyAlignment="1" applyProtection="1">
      <alignment vertical="center"/>
    </xf>
    <xf numFmtId="0" fontId="4" fillId="0" borderId="52" xfId="0" applyFont="1" applyBorder="1" applyAlignment="1" applyProtection="1">
      <alignment horizontal="center" vertical="center"/>
    </xf>
    <xf numFmtId="164" fontId="8" fillId="0" borderId="52" xfId="0" applyNumberFormat="1" applyFont="1" applyBorder="1" applyAlignment="1" applyProtection="1">
      <alignment vertical="center"/>
    </xf>
    <xf numFmtId="0" fontId="4" fillId="0" borderId="53" xfId="0" applyFont="1" applyBorder="1" applyAlignment="1" applyProtection="1">
      <alignment vertical="center"/>
    </xf>
    <xf numFmtId="0" fontId="0" fillId="0" borderId="20" xfId="0" applyBorder="1" applyAlignment="1" applyProtection="1">
      <alignment vertical="center"/>
    </xf>
    <xf numFmtId="0" fontId="0" fillId="0" borderId="35" xfId="0" applyBorder="1" applyAlignment="1" applyProtection="1">
      <alignment vertical="center"/>
    </xf>
    <xf numFmtId="0" fontId="0" fillId="0" borderId="3" xfId="0" applyBorder="1" applyAlignment="1" applyProtection="1">
      <alignment vertical="center"/>
    </xf>
    <xf numFmtId="0" fontId="0" fillId="0" borderId="3" xfId="0" applyBorder="1" applyAlignment="1" applyProtection="1">
      <alignment horizontal="center" vertical="center"/>
    </xf>
    <xf numFmtId="0" fontId="1" fillId="0" borderId="3" xfId="0" applyFont="1" applyBorder="1" applyAlignment="1" applyProtection="1">
      <alignment vertical="center"/>
    </xf>
    <xf numFmtId="164" fontId="11" fillId="0" borderId="4" xfId="0" applyNumberFormat="1" applyFont="1" applyBorder="1" applyAlignment="1" applyProtection="1">
      <alignment vertical="center"/>
    </xf>
    <xf numFmtId="0" fontId="0" fillId="0" borderId="28" xfId="0" applyBorder="1" applyAlignment="1" applyProtection="1">
      <alignment vertical="center"/>
    </xf>
    <xf numFmtId="164" fontId="5" fillId="0" borderId="28" xfId="0" applyNumberFormat="1" applyFont="1" applyBorder="1" applyAlignment="1" applyProtection="1">
      <alignment vertical="center"/>
    </xf>
    <xf numFmtId="164" fontId="5" fillId="0" borderId="0" xfId="0" applyNumberFormat="1" applyFont="1" applyBorder="1" applyAlignment="1" applyProtection="1">
      <alignment vertical="center"/>
    </xf>
    <xf numFmtId="164" fontId="5" fillId="0" borderId="35" xfId="0" applyNumberFormat="1" applyFont="1" applyBorder="1" applyAlignment="1" applyProtection="1">
      <alignment vertical="center"/>
    </xf>
    <xf numFmtId="164" fontId="5" fillId="0" borderId="37" xfId="0" applyNumberFormat="1" applyFont="1" applyBorder="1" applyAlignment="1" applyProtection="1">
      <alignment vertical="center"/>
    </xf>
    <xf numFmtId="164" fontId="5" fillId="0" borderId="12" xfId="0" applyNumberFormat="1" applyFont="1" applyBorder="1" applyAlignment="1" applyProtection="1">
      <alignment vertical="center"/>
    </xf>
    <xf numFmtId="164" fontId="5" fillId="0" borderId="19" xfId="0" applyNumberFormat="1" applyFont="1" applyBorder="1" applyAlignment="1" applyProtection="1">
      <alignment vertical="center"/>
    </xf>
    <xf numFmtId="0" fontId="0" fillId="0" borderId="18" xfId="0" applyBorder="1" applyAlignment="1" applyProtection="1">
      <alignment vertical="center"/>
    </xf>
    <xf numFmtId="164" fontId="5" fillId="0" borderId="13" xfId="0" applyNumberFormat="1" applyFont="1" applyBorder="1" applyAlignment="1" applyProtection="1">
      <alignment vertical="center"/>
    </xf>
    <xf numFmtId="164" fontId="5" fillId="0" borderId="38" xfId="0" applyNumberFormat="1" applyFont="1" applyBorder="1" applyAlignment="1" applyProtection="1">
      <alignment vertical="center"/>
    </xf>
    <xf numFmtId="0" fontId="14" fillId="0" borderId="30"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164" fontId="15" fillId="0" borderId="32" xfId="0" applyNumberFormat="1" applyFont="1" applyBorder="1" applyAlignment="1" applyProtection="1">
      <alignment vertical="center"/>
      <protection locked="0"/>
    </xf>
    <xf numFmtId="164" fontId="15" fillId="0" borderId="26" xfId="0" applyNumberFormat="1" applyFont="1" applyBorder="1" applyAlignment="1" applyProtection="1">
      <alignment vertical="center"/>
      <protection locked="0"/>
    </xf>
    <xf numFmtId="164" fontId="15" fillId="0" borderId="56" xfId="0" applyNumberFormat="1" applyFont="1" applyBorder="1" applyAlignment="1" applyProtection="1">
      <alignment vertical="center"/>
      <protection locked="0"/>
    </xf>
    <xf numFmtId="0" fontId="14" fillId="2" borderId="30"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 fillId="0" borderId="2" xfId="0" applyFont="1" applyBorder="1" applyAlignment="1" applyProtection="1">
      <alignment horizontal="left" vertical="center"/>
    </xf>
    <xf numFmtId="0" fontId="0" fillId="0" borderId="24" xfId="0" quotePrefix="1" applyBorder="1" applyAlignment="1" applyProtection="1">
      <alignment horizontal="left" vertical="center"/>
    </xf>
    <xf numFmtId="0" fontId="0" fillId="3" borderId="0" xfId="0" applyFill="1" applyAlignment="1" applyProtection="1">
      <alignment vertical="center"/>
    </xf>
    <xf numFmtId="0" fontId="0" fillId="3" borderId="0" xfId="0" applyFill="1" applyAlignment="1" applyProtection="1">
      <alignment horizontal="left" vertical="center"/>
    </xf>
    <xf numFmtId="0" fontId="0" fillId="3" borderId="0" xfId="0" applyFill="1" applyAlignment="1" applyProtection="1">
      <alignment horizontal="center" vertical="center"/>
    </xf>
    <xf numFmtId="0" fontId="3" fillId="3" borderId="0" xfId="1" applyFont="1" applyFill="1" applyAlignment="1" applyProtection="1">
      <alignment horizontal="right" vertical="center"/>
    </xf>
    <xf numFmtId="0" fontId="0" fillId="3" borderId="0" xfId="0" quotePrefix="1" applyFill="1" applyAlignment="1" applyProtection="1">
      <alignment horizontal="right" vertical="center"/>
    </xf>
    <xf numFmtId="0" fontId="0" fillId="4" borderId="0" xfId="0" applyFill="1" applyAlignment="1" applyProtection="1">
      <alignment vertical="center"/>
    </xf>
    <xf numFmtId="0" fontId="0" fillId="4" borderId="0" xfId="0" applyFill="1" applyAlignment="1" applyProtection="1">
      <alignment horizontal="left" vertical="center"/>
    </xf>
    <xf numFmtId="0" fontId="0" fillId="4" borderId="0" xfId="0" applyFill="1" applyAlignment="1" applyProtection="1">
      <alignment horizontal="center" vertical="center"/>
    </xf>
    <xf numFmtId="0" fontId="0" fillId="4" borderId="0" xfId="0" applyFill="1" applyBorder="1" applyAlignment="1" applyProtection="1">
      <alignment vertical="center"/>
    </xf>
    <xf numFmtId="0" fontId="17" fillId="0" borderId="39" xfId="0" applyNumberFormat="1" applyFont="1" applyBorder="1" applyAlignment="1" applyProtection="1">
      <alignment horizontal="center" vertical="center"/>
    </xf>
    <xf numFmtId="0" fontId="18" fillId="0" borderId="39" xfId="0" applyFont="1" applyBorder="1" applyAlignment="1" applyProtection="1">
      <alignment horizontal="right" vertical="center"/>
    </xf>
    <xf numFmtId="0" fontId="9" fillId="0" borderId="52" xfId="0" applyFont="1" applyBorder="1" applyAlignment="1" applyProtection="1">
      <alignment vertical="top"/>
    </xf>
    <xf numFmtId="164" fontId="5" fillId="0" borderId="18" xfId="0" applyNumberFormat="1" applyFont="1" applyBorder="1" applyAlignment="1" applyProtection="1">
      <alignment vertical="center"/>
    </xf>
    <xf numFmtId="164" fontId="8" fillId="0" borderId="61" xfId="0" applyNumberFormat="1" applyFont="1" applyBorder="1" applyAlignment="1" applyProtection="1">
      <alignment vertical="center"/>
    </xf>
    <xf numFmtId="0" fontId="14" fillId="0" borderId="54" xfId="0" applyFont="1" applyFill="1" applyBorder="1" applyAlignment="1" applyProtection="1">
      <alignment horizontal="center" vertical="center"/>
      <protection locked="0"/>
    </xf>
    <xf numFmtId="0" fontId="0" fillId="0" borderId="2" xfId="0" applyBorder="1" applyAlignment="1" applyProtection="1">
      <alignment horizontal="left" vertical="center"/>
    </xf>
    <xf numFmtId="0" fontId="0" fillId="0" borderId="4" xfId="0" applyBorder="1" applyAlignment="1" applyProtection="1">
      <alignment vertical="center"/>
    </xf>
    <xf numFmtId="0" fontId="0" fillId="0" borderId="2" xfId="0" applyBorder="1" applyAlignment="1" applyProtection="1">
      <alignment horizontal="left" vertical="top"/>
    </xf>
    <xf numFmtId="0" fontId="0" fillId="0" borderId="3" xfId="0" applyBorder="1" applyAlignment="1" applyProtection="1">
      <alignment vertical="top"/>
    </xf>
    <xf numFmtId="0" fontId="19" fillId="0" borderId="0" xfId="0" applyFont="1" applyBorder="1" applyAlignment="1" applyProtection="1">
      <alignment vertical="center"/>
    </xf>
    <xf numFmtId="0" fontId="14" fillId="0" borderId="24" xfId="0" applyFont="1" applyBorder="1" applyAlignment="1" applyProtection="1">
      <alignment horizontal="center" vertical="center"/>
    </xf>
    <xf numFmtId="0" fontId="14" fillId="0" borderId="18" xfId="0" applyFont="1" applyFill="1" applyBorder="1" applyAlignment="1" applyProtection="1">
      <alignment horizontal="center" vertical="center"/>
    </xf>
    <xf numFmtId="0" fontId="0" fillId="5" borderId="0" xfId="0" applyFill="1" applyAlignment="1" applyProtection="1">
      <alignment vertical="center"/>
    </xf>
    <xf numFmtId="0" fontId="0" fillId="5" borderId="0" xfId="0" applyFill="1" applyAlignment="1" applyProtection="1">
      <alignment horizontal="left" vertical="center"/>
    </xf>
    <xf numFmtId="0" fontId="0" fillId="5" borderId="0" xfId="0" applyFill="1" applyAlignment="1" applyProtection="1">
      <alignment horizontal="center" vertical="center"/>
    </xf>
    <xf numFmtId="0" fontId="0" fillId="0" borderId="24" xfId="0" quotePrefix="1" applyBorder="1" applyAlignment="1" applyProtection="1">
      <alignment horizontal="left" vertical="top" wrapText="1"/>
    </xf>
    <xf numFmtId="0" fontId="23" fillId="5" borderId="24" xfId="0" applyFont="1" applyFill="1" applyBorder="1" applyAlignment="1" applyProtection="1">
      <alignment vertical="center"/>
    </xf>
    <xf numFmtId="0" fontId="23" fillId="5" borderId="24" xfId="0" applyFont="1" applyFill="1" applyBorder="1" applyAlignment="1" applyProtection="1">
      <alignment vertical="center" wrapText="1"/>
    </xf>
    <xf numFmtId="14" fontId="0" fillId="0" borderId="24" xfId="0" applyNumberFormat="1" applyBorder="1" applyAlignment="1" applyProtection="1">
      <alignment horizontal="left" vertical="center"/>
    </xf>
    <xf numFmtId="14" fontId="0" fillId="0" borderId="24" xfId="0" applyNumberFormat="1" applyBorder="1" applyAlignment="1" applyProtection="1">
      <alignment horizontal="left" vertical="center" wrapText="1"/>
    </xf>
    <xf numFmtId="14" fontId="16" fillId="0" borderId="24" xfId="0" applyNumberFormat="1" applyFont="1" applyBorder="1" applyAlignment="1" applyProtection="1">
      <alignment horizontal="left" vertical="center" wrapText="1"/>
    </xf>
    <xf numFmtId="165" fontId="0" fillId="0" borderId="24" xfId="0" applyNumberFormat="1" applyBorder="1" applyAlignment="1" applyProtection="1">
      <alignment horizontal="left" vertical="center"/>
    </xf>
    <xf numFmtId="0" fontId="0" fillId="0" borderId="24" xfId="0" quotePrefix="1" applyBorder="1" applyAlignment="1" applyProtection="1">
      <alignment horizontal="left" vertical="top"/>
    </xf>
    <xf numFmtId="0" fontId="0" fillId="5" borderId="0" xfId="0" applyFill="1" applyAlignment="1" applyProtection="1">
      <alignment vertical="top"/>
    </xf>
    <xf numFmtId="0" fontId="23" fillId="5" borderId="24" xfId="0" applyFont="1" applyFill="1" applyBorder="1" applyAlignment="1" applyProtection="1">
      <alignment vertical="top"/>
    </xf>
    <xf numFmtId="0" fontId="0" fillId="0" borderId="0" xfId="0" applyAlignment="1" applyProtection="1">
      <alignment vertical="top"/>
    </xf>
    <xf numFmtId="0" fontId="14" fillId="2" borderId="70" xfId="0" applyFont="1" applyFill="1" applyBorder="1" applyAlignment="1" applyProtection="1">
      <alignment horizontal="center" vertical="center"/>
      <protection locked="0"/>
    </xf>
    <xf numFmtId="0" fontId="0" fillId="0" borderId="71" xfId="0" applyBorder="1" applyAlignment="1" applyProtection="1">
      <alignment vertical="center"/>
    </xf>
    <xf numFmtId="164" fontId="5" fillId="0" borderId="72" xfId="0" applyNumberFormat="1" applyFont="1" applyBorder="1" applyAlignment="1" applyProtection="1">
      <alignment vertical="center"/>
    </xf>
    <xf numFmtId="0" fontId="0" fillId="0" borderId="72" xfId="0" applyBorder="1" applyAlignment="1" applyProtection="1">
      <alignment vertical="center"/>
    </xf>
    <xf numFmtId="164" fontId="8" fillId="0" borderId="73" xfId="0" applyNumberFormat="1" applyFont="1" applyBorder="1" applyAlignment="1" applyProtection="1">
      <alignment vertical="center"/>
    </xf>
    <xf numFmtId="164" fontId="25" fillId="0" borderId="13" xfId="0" applyNumberFormat="1" applyFont="1" applyBorder="1" applyAlignment="1" applyProtection="1">
      <alignment vertical="center"/>
    </xf>
    <xf numFmtId="0" fontId="14" fillId="0" borderId="52" xfId="0" applyFont="1" applyFill="1" applyBorder="1" applyAlignment="1" applyProtection="1">
      <alignment horizontal="center" vertical="center"/>
      <protection locked="0"/>
    </xf>
    <xf numFmtId="164" fontId="5" fillId="0" borderId="52" xfId="0" applyNumberFormat="1" applyFont="1" applyBorder="1" applyAlignment="1" applyProtection="1">
      <alignment vertical="center"/>
    </xf>
    <xf numFmtId="0" fontId="0" fillId="0" borderId="52" xfId="0" applyBorder="1" applyAlignment="1" applyProtection="1">
      <alignment vertical="center"/>
    </xf>
    <xf numFmtId="164" fontId="8" fillId="0" borderId="53" xfId="0" applyNumberFormat="1" applyFont="1" applyBorder="1" applyAlignment="1" applyProtection="1">
      <alignment vertical="center"/>
    </xf>
    <xf numFmtId="164" fontId="8" fillId="0" borderId="36" xfId="0" applyNumberFormat="1" applyFont="1" applyBorder="1" applyAlignment="1" applyProtection="1">
      <alignment vertical="center"/>
    </xf>
    <xf numFmtId="14" fontId="0" fillId="0" borderId="27" xfId="0" applyNumberFormat="1"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1" fillId="0" borderId="9" xfId="0" applyFont="1" applyBorder="1" applyAlignment="1" applyProtection="1">
      <alignment horizontal="left" vertical="top"/>
    </xf>
    <xf numFmtId="0" fontId="0" fillId="0" borderId="68" xfId="0" quotePrefix="1" applyBorder="1" applyAlignment="1" applyProtection="1">
      <alignment horizontal="left" vertical="top"/>
    </xf>
    <xf numFmtId="0" fontId="1" fillId="0" borderId="7" xfId="0" applyFont="1" applyBorder="1" applyAlignment="1" applyProtection="1">
      <alignment horizontal="left" vertical="center"/>
    </xf>
    <xf numFmtId="0" fontId="1" fillId="0" borderId="8" xfId="0" applyFont="1" applyBorder="1" applyAlignment="1" applyProtection="1">
      <alignment horizontal="left" vertical="center"/>
    </xf>
    <xf numFmtId="0" fontId="1" fillId="0" borderId="9" xfId="0" applyFont="1" applyBorder="1" applyAlignment="1" applyProtection="1">
      <alignment horizontal="left" vertical="center"/>
    </xf>
    <xf numFmtId="0" fontId="0" fillId="0" borderId="22" xfId="0" applyBorder="1" applyAlignment="1" applyProtection="1">
      <alignment vertical="center"/>
    </xf>
    <xf numFmtId="0" fontId="14" fillId="0" borderId="41" xfId="0" applyFont="1" applyFill="1" applyBorder="1" applyAlignment="1" applyProtection="1">
      <alignment vertical="center"/>
      <protection locked="0"/>
    </xf>
    <xf numFmtId="0" fontId="14" fillId="0" borderId="40" xfId="0" applyFont="1" applyFill="1" applyBorder="1" applyAlignment="1" applyProtection="1">
      <alignment vertical="center"/>
      <protection locked="0"/>
    </xf>
    <xf numFmtId="0" fontId="23" fillId="5" borderId="24" xfId="0" applyFont="1" applyFill="1" applyBorder="1" applyAlignment="1" applyProtection="1">
      <alignment horizontal="center" vertical="center"/>
    </xf>
    <xf numFmtId="0" fontId="21" fillId="4" borderId="35" xfId="0" applyFont="1" applyFill="1" applyBorder="1" applyAlignment="1" applyProtection="1">
      <alignment horizontal="left" vertical="center"/>
    </xf>
    <xf numFmtId="0" fontId="0" fillId="4" borderId="35" xfId="0" applyFill="1" applyBorder="1" applyAlignment="1" applyProtection="1">
      <alignment horizontal="center" vertical="center"/>
    </xf>
    <xf numFmtId="0" fontId="19" fillId="0" borderId="49" xfId="0" applyFont="1" applyBorder="1" applyAlignment="1" applyProtection="1">
      <alignment horizontal="left" vertical="center"/>
    </xf>
    <xf numFmtId="0" fontId="19" fillId="0" borderId="43" xfId="0" applyFont="1" applyBorder="1" applyAlignment="1" applyProtection="1">
      <alignment horizontal="left" vertical="center"/>
    </xf>
    <xf numFmtId="0" fontId="19" fillId="0" borderId="37" xfId="0" applyFont="1" applyBorder="1" applyAlignment="1" applyProtection="1">
      <alignment horizontal="left" vertical="center"/>
    </xf>
    <xf numFmtId="0" fontId="19" fillId="0" borderId="17" xfId="0" applyFont="1" applyBorder="1" applyAlignment="1" applyProtection="1">
      <alignment horizontal="left" vertical="center"/>
    </xf>
    <xf numFmtId="0" fontId="19" fillId="0" borderId="18" xfId="0" applyFont="1" applyBorder="1" applyAlignment="1" applyProtection="1">
      <alignment horizontal="left" vertical="center"/>
    </xf>
    <xf numFmtId="0" fontId="19" fillId="0" borderId="19" xfId="0" applyFont="1" applyBorder="1" applyAlignment="1" applyProtection="1">
      <alignment horizontal="left" vertical="center"/>
    </xf>
    <xf numFmtId="0" fontId="0" fillId="4" borderId="3" xfId="0" applyFill="1" applyBorder="1" applyAlignment="1" applyProtection="1">
      <alignment horizontal="center" vertical="center"/>
    </xf>
    <xf numFmtId="0" fontId="0" fillId="4" borderId="50" xfId="0" applyFill="1" applyBorder="1" applyAlignment="1" applyProtection="1">
      <alignment horizontal="center" vertical="center"/>
    </xf>
    <xf numFmtId="0" fontId="0" fillId="4" borderId="62" xfId="0" applyFill="1" applyBorder="1" applyAlignment="1" applyProtection="1">
      <alignment horizontal="center" vertical="center"/>
    </xf>
    <xf numFmtId="0" fontId="0" fillId="0" borderId="63" xfId="0" applyBorder="1" applyAlignment="1" applyProtection="1">
      <alignment horizontal="left" vertical="center"/>
    </xf>
    <xf numFmtId="0" fontId="0" fillId="0" borderId="64" xfId="0" applyBorder="1" applyAlignment="1" applyProtection="1">
      <alignment horizontal="left" vertical="center"/>
    </xf>
    <xf numFmtId="0" fontId="0" fillId="0" borderId="66" xfId="0" applyBorder="1" applyAlignment="1" applyProtection="1">
      <alignment horizontal="left" vertical="center"/>
    </xf>
    <xf numFmtId="0" fontId="0" fillId="0" borderId="67" xfId="0" applyBorder="1" applyAlignment="1" applyProtection="1">
      <alignment horizontal="left" vertical="center"/>
    </xf>
    <xf numFmtId="0" fontId="27" fillId="0" borderId="41" xfId="1" applyFont="1" applyBorder="1" applyAlignment="1" applyProtection="1">
      <alignment horizontal="left" vertical="center"/>
    </xf>
    <xf numFmtId="0" fontId="27" fillId="0" borderId="42" xfId="1" applyFont="1" applyBorder="1" applyAlignment="1" applyProtection="1">
      <alignment horizontal="left" vertical="center"/>
    </xf>
    <xf numFmtId="0" fontId="27" fillId="0" borderId="40" xfId="1" applyFont="1" applyBorder="1" applyAlignment="1" applyProtection="1">
      <alignment horizontal="left" vertical="center"/>
    </xf>
    <xf numFmtId="0" fontId="1" fillId="0" borderId="66" xfId="0" applyFont="1" applyBorder="1" applyAlignment="1" applyProtection="1">
      <alignment horizontal="center" vertical="center"/>
    </xf>
    <xf numFmtId="0" fontId="1" fillId="0" borderId="67" xfId="0" applyFont="1" applyBorder="1" applyAlignment="1" applyProtection="1">
      <alignment horizontal="center" vertical="center"/>
    </xf>
    <xf numFmtId="0" fontId="0" fillId="0" borderId="27" xfId="0" quotePrefix="1" applyBorder="1" applyAlignment="1" applyProtection="1">
      <alignment horizontal="left" vertical="top"/>
    </xf>
    <xf numFmtId="0" fontId="0" fillId="0" borderId="57" xfId="0" quotePrefix="1" applyBorder="1" applyAlignment="1" applyProtection="1">
      <alignment horizontal="left" vertical="top"/>
    </xf>
    <xf numFmtId="0" fontId="7" fillId="0" borderId="69" xfId="0" applyFont="1" applyBorder="1" applyAlignment="1" applyProtection="1">
      <alignment horizontal="left" vertical="center" wrapText="1"/>
    </xf>
    <xf numFmtId="0" fontId="7" fillId="0" borderId="63" xfId="0" applyFont="1" applyBorder="1" applyAlignment="1" applyProtection="1">
      <alignment horizontal="left" vertical="center" wrapText="1"/>
    </xf>
    <xf numFmtId="0" fontId="7" fillId="0" borderId="64" xfId="0" applyFont="1" applyBorder="1" applyAlignment="1" applyProtection="1">
      <alignment horizontal="left" vertical="center" wrapText="1"/>
    </xf>
    <xf numFmtId="0" fontId="7" fillId="0" borderId="65" xfId="0" applyFont="1" applyBorder="1" applyAlignment="1" applyProtection="1">
      <alignment horizontal="left" vertical="center" wrapText="1"/>
    </xf>
    <xf numFmtId="0" fontId="7" fillId="0" borderId="66" xfId="0" applyFont="1" applyBorder="1" applyAlignment="1" applyProtection="1">
      <alignment horizontal="left" vertical="center" wrapText="1"/>
    </xf>
    <xf numFmtId="0" fontId="7" fillId="0" borderId="67" xfId="0" applyFont="1" applyBorder="1" applyAlignment="1" applyProtection="1">
      <alignment horizontal="left" vertical="center" wrapText="1"/>
    </xf>
    <xf numFmtId="0" fontId="12" fillId="0" borderId="7" xfId="0" applyFont="1" applyBorder="1" applyAlignment="1" applyProtection="1">
      <alignment horizontal="left" vertical="top"/>
    </xf>
    <xf numFmtId="0" fontId="12" fillId="0" borderId="9" xfId="0" applyFont="1" applyBorder="1" applyAlignment="1" applyProtection="1">
      <alignment horizontal="left" vertical="top"/>
    </xf>
    <xf numFmtId="0" fontId="0" fillId="0" borderId="28" xfId="0" applyBorder="1" applyAlignment="1" applyProtection="1">
      <alignment horizontal="left" vertical="center"/>
    </xf>
    <xf numFmtId="0" fontId="0" fillId="0" borderId="47" xfId="0" applyFont="1" applyBorder="1" applyAlignment="1" applyProtection="1">
      <alignment horizontal="left" vertical="top"/>
    </xf>
    <xf numFmtId="0" fontId="0" fillId="0" borderId="45" xfId="0" applyFont="1" applyBorder="1" applyAlignment="1" applyProtection="1">
      <alignment horizontal="left" vertical="top"/>
    </xf>
    <xf numFmtId="0" fontId="0" fillId="0" borderId="18" xfId="0" applyBorder="1" applyAlignment="1" applyProtection="1">
      <alignment horizontal="left" vertical="center"/>
    </xf>
    <xf numFmtId="0" fontId="0" fillId="0" borderId="19" xfId="0" applyBorder="1" applyAlignment="1" applyProtection="1">
      <alignment horizontal="left" vertical="center"/>
    </xf>
    <xf numFmtId="0" fontId="4" fillId="0" borderId="45" xfId="0" applyFont="1" applyBorder="1" applyAlignment="1" applyProtection="1">
      <alignment horizontal="left" vertical="center" wrapText="1"/>
    </xf>
    <xf numFmtId="0" fontId="4" fillId="0" borderId="33" xfId="0" applyFont="1" applyBorder="1" applyAlignment="1" applyProtection="1">
      <alignment horizontal="left" vertical="center" wrapText="1"/>
    </xf>
    <xf numFmtId="0" fontId="4" fillId="0" borderId="46" xfId="0" applyFont="1" applyBorder="1" applyAlignment="1" applyProtection="1">
      <alignment horizontal="left" vertical="center" wrapText="1"/>
    </xf>
    <xf numFmtId="0" fontId="4" fillId="0" borderId="45" xfId="0" applyFont="1" applyBorder="1" applyAlignment="1" applyProtection="1">
      <alignment horizontal="left" vertical="center"/>
      <protection locked="0"/>
    </xf>
    <xf numFmtId="0" fontId="4" fillId="0" borderId="46" xfId="0" applyFont="1" applyBorder="1" applyAlignment="1" applyProtection="1">
      <alignment horizontal="left" vertical="center"/>
      <protection locked="0"/>
    </xf>
    <xf numFmtId="0" fontId="20" fillId="0" borderId="18" xfId="0"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60"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21" xfId="0" applyFont="1" applyBorder="1" applyAlignment="1" applyProtection="1">
      <alignment horizontal="left" vertical="center"/>
    </xf>
    <xf numFmtId="0" fontId="7" fillId="0" borderId="0" xfId="0" applyFont="1" applyBorder="1" applyAlignment="1" applyProtection="1">
      <alignment horizontal="left" vertical="top"/>
    </xf>
    <xf numFmtId="0" fontId="0" fillId="0" borderId="1" xfId="0" applyBorder="1" applyAlignment="1" applyProtection="1">
      <alignment horizontal="left" vertical="top"/>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0" fillId="0" borderId="28" xfId="0" applyBorder="1" applyAlignment="1" applyProtection="1">
      <alignment horizontal="left" vertical="top"/>
    </xf>
    <xf numFmtId="0" fontId="0" fillId="0" borderId="29" xfId="0" applyBorder="1" applyAlignment="1" applyProtection="1">
      <alignment horizontal="left" vertical="top"/>
    </xf>
    <xf numFmtId="0" fontId="1" fillId="0" borderId="9" xfId="0" applyFont="1" applyBorder="1" applyAlignment="1" applyProtection="1">
      <alignment horizontal="left" vertical="top"/>
    </xf>
    <xf numFmtId="0" fontId="10" fillId="0" borderId="47" xfId="0" applyFont="1" applyBorder="1" applyAlignment="1" applyProtection="1">
      <alignment horizontal="center" vertical="center"/>
    </xf>
    <xf numFmtId="0" fontId="10" fillId="0" borderId="48" xfId="0" applyFont="1" applyBorder="1" applyAlignment="1" applyProtection="1">
      <alignment horizontal="center" vertical="center"/>
    </xf>
    <xf numFmtId="0" fontId="13" fillId="2" borderId="3" xfId="0" applyFont="1" applyFill="1" applyBorder="1" applyAlignment="1" applyProtection="1">
      <alignment horizontal="left" vertical="center"/>
      <protection locked="0"/>
    </xf>
    <xf numFmtId="0" fontId="14" fillId="2" borderId="50"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11"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2" borderId="10" xfId="0" applyFont="1" applyFill="1" applyBorder="1" applyAlignment="1" applyProtection="1">
      <alignment horizontal="left" vertical="center"/>
      <protection locked="0"/>
    </xf>
    <xf numFmtId="0" fontId="14" fillId="2" borderId="13" xfId="0" applyFont="1" applyFill="1" applyBorder="1" applyAlignment="1" applyProtection="1">
      <alignment horizontal="left" vertical="center"/>
      <protection locked="0"/>
    </xf>
    <xf numFmtId="166" fontId="14" fillId="2" borderId="14" xfId="0" applyNumberFormat="1"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protection locked="0"/>
    </xf>
    <xf numFmtId="0" fontId="14" fillId="2" borderId="15" xfId="0" applyFont="1" applyFill="1" applyBorder="1" applyAlignment="1" applyProtection="1">
      <alignment horizontal="left" vertical="center"/>
      <protection locked="0"/>
    </xf>
    <xf numFmtId="0" fontId="0" fillId="0" borderId="43" xfId="0" applyBorder="1" applyAlignment="1" applyProtection="1">
      <alignment horizontal="left" vertical="center"/>
    </xf>
    <xf numFmtId="0" fontId="0" fillId="0" borderId="37" xfId="0" applyBorder="1" applyAlignment="1" applyProtection="1">
      <alignment horizontal="left" vertical="center"/>
    </xf>
    <xf numFmtId="0" fontId="14" fillId="0" borderId="33" xfId="0" applyFont="1" applyFill="1" applyBorder="1" applyAlignment="1" applyProtection="1">
      <alignment horizontal="center" vertical="center"/>
      <protection locked="0"/>
    </xf>
    <xf numFmtId="0" fontId="0" fillId="0" borderId="31" xfId="0" applyBorder="1" applyAlignment="1" applyProtection="1">
      <alignment horizontal="center" vertical="center"/>
    </xf>
    <xf numFmtId="0" fontId="0" fillId="0" borderId="28" xfId="0" applyBorder="1" applyAlignment="1" applyProtection="1">
      <alignment horizontal="center" vertical="center"/>
    </xf>
    <xf numFmtId="0" fontId="0" fillId="0" borderId="32" xfId="0" applyBorder="1" applyAlignment="1" applyProtection="1">
      <alignment horizontal="center" vertical="center"/>
    </xf>
    <xf numFmtId="0" fontId="0" fillId="0" borderId="25" xfId="0" applyBorder="1" applyAlignment="1" applyProtection="1">
      <alignment horizontal="center" vertical="center"/>
    </xf>
    <xf numFmtId="0" fontId="0" fillId="0" borderId="0" xfId="0" applyBorder="1" applyAlignment="1" applyProtection="1">
      <alignment horizontal="center" vertical="center"/>
    </xf>
    <xf numFmtId="0" fontId="0" fillId="0" borderId="23" xfId="0"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6" fillId="0" borderId="16"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0" fillId="0" borderId="7" xfId="0" applyBorder="1" applyAlignment="1" applyProtection="1">
      <alignment horizontal="left" vertical="center"/>
    </xf>
    <xf numFmtId="0" fontId="0" fillId="0" borderId="55" xfId="0" applyBorder="1" applyAlignment="1" applyProtection="1">
      <alignment horizontal="left" vertical="center"/>
    </xf>
    <xf numFmtId="0" fontId="0" fillId="0" borderId="8" xfId="0" applyBorder="1" applyAlignment="1" applyProtection="1">
      <alignment horizontal="left" vertical="center"/>
    </xf>
    <xf numFmtId="0" fontId="0" fillId="0" borderId="58" xfId="0" applyBorder="1" applyAlignment="1" applyProtection="1">
      <alignment horizontal="left" vertical="center"/>
    </xf>
    <xf numFmtId="0" fontId="0" fillId="0" borderId="9" xfId="0" applyBorder="1" applyAlignment="1" applyProtection="1">
      <alignment horizontal="left" vertical="center"/>
    </xf>
    <xf numFmtId="0" fontId="0" fillId="0" borderId="59" xfId="0" applyBorder="1" applyAlignment="1" applyProtection="1">
      <alignment horizontal="left" vertical="center"/>
    </xf>
    <xf numFmtId="0" fontId="24" fillId="0" borderId="41" xfId="0" applyFont="1" applyBorder="1" applyAlignment="1" applyProtection="1">
      <alignment horizontal="left" vertical="top" wrapText="1"/>
    </xf>
    <xf numFmtId="0" fontId="24" fillId="0" borderId="42" xfId="0" applyFont="1" applyBorder="1" applyAlignment="1" applyProtection="1">
      <alignment horizontal="left" vertical="top" wrapText="1"/>
    </xf>
    <xf numFmtId="0" fontId="24" fillId="0" borderId="40" xfId="0" applyFont="1" applyBorder="1" applyAlignment="1" applyProtection="1">
      <alignment horizontal="left" vertical="top" wrapText="1"/>
    </xf>
    <xf numFmtId="0" fontId="7" fillId="0" borderId="35" xfId="0" applyFont="1" applyBorder="1" applyAlignment="1" applyProtection="1">
      <alignment horizontal="left" vertical="top"/>
    </xf>
    <xf numFmtId="0" fontId="14" fillId="2" borderId="74" xfId="0" applyFont="1" applyFill="1" applyBorder="1" applyAlignment="1" applyProtection="1">
      <alignment horizontal="center" vertical="center"/>
      <protection locked="0"/>
    </xf>
    <xf numFmtId="0" fontId="14" fillId="2" borderId="75" xfId="0" applyFont="1" applyFill="1" applyBorder="1" applyAlignment="1" applyProtection="1">
      <alignment horizontal="center" vertical="center"/>
      <protection locked="0"/>
    </xf>
    <xf numFmtId="0" fontId="14" fillId="0" borderId="27" xfId="0" applyFont="1" applyBorder="1" applyAlignment="1" applyProtection="1">
      <alignment horizontal="center" vertical="center"/>
    </xf>
    <xf numFmtId="0" fontId="14" fillId="0" borderId="57" xfId="0" applyFont="1" applyBorder="1" applyAlignment="1" applyProtection="1">
      <alignment horizontal="center" vertical="center"/>
    </xf>
    <xf numFmtId="0" fontId="20" fillId="0" borderId="52" xfId="0" applyFont="1" applyBorder="1" applyAlignment="1" applyProtection="1">
      <alignment horizontal="left" vertical="center"/>
    </xf>
    <xf numFmtId="0" fontId="0" fillId="0" borderId="41" xfId="0" applyBorder="1" applyAlignment="1" applyProtection="1">
      <alignment horizontal="left" vertical="center" wrapText="1"/>
    </xf>
    <xf numFmtId="0" fontId="0" fillId="0" borderId="42" xfId="0" applyBorder="1" applyAlignment="1" applyProtection="1">
      <alignment horizontal="left" vertical="center" wrapText="1"/>
    </xf>
    <xf numFmtId="0" fontId="0" fillId="0" borderId="40" xfId="0" applyBorder="1" applyAlignment="1" applyProtection="1">
      <alignment horizontal="left" vertical="center" wrapText="1"/>
    </xf>
    <xf numFmtId="0" fontId="0" fillId="4" borderId="28" xfId="0" applyFill="1" applyBorder="1" applyAlignment="1" applyProtection="1">
      <alignment horizontal="center" vertical="center"/>
    </xf>
    <xf numFmtId="0" fontId="0" fillId="0" borderId="65" xfId="0" applyBorder="1" applyAlignment="1" applyProtection="1">
      <alignment horizontal="left" vertical="center"/>
    </xf>
    <xf numFmtId="0" fontId="0" fillId="0" borderId="51" xfId="0" applyBorder="1" applyAlignment="1" applyProtection="1">
      <alignment horizontal="left" vertical="center"/>
    </xf>
    <xf numFmtId="0" fontId="0" fillId="0" borderId="52" xfId="0" applyBorder="1" applyAlignment="1" applyProtection="1">
      <alignment horizontal="left" vertical="center"/>
    </xf>
    <xf numFmtId="0" fontId="0" fillId="0" borderId="38" xfId="0" applyBorder="1" applyAlignment="1" applyProtection="1">
      <alignment horizontal="left" vertical="center"/>
    </xf>
    <xf numFmtId="0" fontId="26" fillId="2" borderId="3" xfId="0" applyFont="1" applyFill="1" applyBorder="1" applyAlignment="1" applyProtection="1">
      <alignment horizontal="left" vertical="top" wrapText="1"/>
      <protection locked="0"/>
    </xf>
    <xf numFmtId="0" fontId="26" fillId="2" borderId="4" xfId="0" applyFont="1" applyFill="1" applyBorder="1" applyAlignment="1" applyProtection="1">
      <alignment horizontal="left" vertical="top" wrapText="1"/>
      <protection locked="0"/>
    </xf>
    <xf numFmtId="14" fontId="0" fillId="0" borderId="27" xfId="0" applyNumberFormat="1" applyBorder="1" applyAlignment="1" applyProtection="1">
      <alignment horizontal="left" vertical="center"/>
    </xf>
    <xf numFmtId="14" fontId="0" fillId="0" borderId="57" xfId="0" applyNumberFormat="1" applyBorder="1" applyAlignment="1" applyProtection="1">
      <alignment horizontal="left" vertical="center"/>
    </xf>
    <xf numFmtId="0" fontId="14" fillId="2" borderId="35" xfId="0" applyFont="1" applyFill="1" applyBorder="1" applyAlignment="1" applyProtection="1">
      <alignment horizontal="center" vertical="center"/>
      <protection locked="0"/>
    </xf>
    <xf numFmtId="0" fontId="0" fillId="0" borderId="69" xfId="0" applyBorder="1" applyAlignment="1" applyProtection="1">
      <alignment horizontal="left" vertical="center"/>
    </xf>
    <xf numFmtId="0" fontId="1" fillId="0" borderId="66" xfId="0" applyFont="1" applyBorder="1" applyAlignment="1" applyProtection="1">
      <alignment horizontal="left" vertical="center"/>
    </xf>
    <xf numFmtId="0" fontId="0" fillId="0" borderId="27" xfId="0" applyBorder="1" applyAlignment="1" applyProtection="1">
      <alignment horizontal="center" vertical="center"/>
    </xf>
    <xf numFmtId="0" fontId="0" fillId="0" borderId="57" xfId="0" applyBorder="1" applyAlignment="1" applyProtection="1">
      <alignment horizontal="center" vertical="center"/>
    </xf>
    <xf numFmtId="0" fontId="22" fillId="0" borderId="65" xfId="0" applyFont="1" applyBorder="1" applyAlignment="1" applyProtection="1">
      <alignment horizontal="left" vertical="center"/>
    </xf>
    <xf numFmtId="0" fontId="22" fillId="0" borderId="66" xfId="0" applyFont="1" applyBorder="1" applyAlignment="1" applyProtection="1">
      <alignment horizontal="left" vertical="center"/>
    </xf>
    <xf numFmtId="0" fontId="22" fillId="0" borderId="67" xfId="0" applyFont="1" applyBorder="1" applyAlignment="1" applyProtection="1">
      <alignment horizontal="left" vertical="center"/>
    </xf>
    <xf numFmtId="0" fontId="7" fillId="0" borderId="41" xfId="0" applyFont="1" applyBorder="1" applyAlignment="1" applyProtection="1">
      <alignment horizontal="left" vertical="center" wrapText="1"/>
    </xf>
    <xf numFmtId="0" fontId="7" fillId="0" borderId="42" xfId="0" applyFont="1" applyBorder="1" applyAlignment="1" applyProtection="1">
      <alignment horizontal="left" vertical="center" wrapText="1"/>
    </xf>
    <xf numFmtId="0" fontId="7" fillId="0" borderId="40" xfId="0" applyFont="1" applyBorder="1" applyAlignment="1" applyProtection="1">
      <alignment horizontal="left" vertical="center" wrapText="1"/>
    </xf>
    <xf numFmtId="0" fontId="0" fillId="0" borderId="68" xfId="0" quotePrefix="1" applyBorder="1" applyAlignment="1" applyProtection="1">
      <alignment horizontal="left" vertical="top"/>
    </xf>
    <xf numFmtId="0" fontId="19" fillId="0" borderId="22" xfId="0" applyFont="1" applyBorder="1" applyAlignment="1" applyProtection="1">
      <alignment vertical="center"/>
    </xf>
    <xf numFmtId="0" fontId="0" fillId="0" borderId="0" xfId="0" applyBorder="1" applyAlignment="1" applyProtection="1">
      <alignment horizontal="left" vertical="center"/>
    </xf>
    <xf numFmtId="0" fontId="7" fillId="0" borderId="0" xfId="0" applyFont="1" applyBorder="1" applyAlignment="1" applyProtection="1">
      <alignment vertical="center"/>
    </xf>
    <xf numFmtId="164" fontId="5" fillId="0" borderId="77" xfId="0" applyNumberFormat="1" applyFont="1" applyBorder="1" applyAlignment="1" applyProtection="1">
      <alignment vertical="center"/>
    </xf>
    <xf numFmtId="164" fontId="5" fillId="0" borderId="78" xfId="0" applyNumberFormat="1" applyFont="1" applyBorder="1" applyAlignment="1" applyProtection="1">
      <alignment vertical="center"/>
    </xf>
    <xf numFmtId="0" fontId="7" fillId="0" borderId="49" xfId="0" applyFont="1" applyBorder="1" applyAlignment="1" applyProtection="1">
      <alignment vertical="center"/>
    </xf>
    <xf numFmtId="0" fontId="0" fillId="0" borderId="23" xfId="0" applyBorder="1" applyAlignment="1" applyProtection="1">
      <alignment vertical="center"/>
    </xf>
    <xf numFmtId="0" fontId="0" fillId="0" borderId="76" xfId="0" applyBorder="1" applyAlignment="1" applyProtection="1">
      <alignment vertical="center"/>
    </xf>
    <xf numFmtId="0" fontId="0" fillId="0" borderId="79" xfId="0" applyBorder="1" applyAlignment="1" applyProtection="1">
      <alignment vertical="center"/>
    </xf>
    <xf numFmtId="164" fontId="8" fillId="0" borderId="80" xfId="0" applyNumberFormat="1" applyFont="1" applyBorder="1" applyAlignment="1" applyProtection="1">
      <alignment vertical="center"/>
    </xf>
    <xf numFmtId="164" fontId="8" fillId="0" borderId="81" xfId="0" applyNumberFormat="1" applyFont="1" applyBorder="1" applyAlignment="1" applyProtection="1">
      <alignment vertical="center"/>
    </xf>
  </cellXfs>
  <cellStyles count="2">
    <cellStyle name="Link" xfId="1" builtinId="8"/>
    <cellStyle name="Standard" xfId="0" builtinId="0"/>
  </cellStyles>
  <dxfs count="13">
    <dxf>
      <font>
        <color theme="1"/>
      </font>
    </dxf>
    <dxf>
      <font>
        <strike/>
        <color theme="0" tint="-0.24994659260841701"/>
      </font>
    </dxf>
    <dxf>
      <fill>
        <patternFill>
          <bgColor theme="3" tint="0.79998168889431442"/>
        </patternFill>
      </fill>
    </dxf>
    <dxf>
      <fill>
        <patternFill>
          <bgColor theme="3" tint="0.79998168889431442"/>
        </patternFill>
      </fill>
    </dxf>
    <dxf>
      <font>
        <color theme="0" tint="-0.14996795556505021"/>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1"/>
      </font>
    </dxf>
    <dxf>
      <font>
        <color theme="1"/>
      </font>
    </dxf>
    <dxf>
      <font>
        <color theme="0" tint="-0.2499465926084170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tiff"/><Relationship Id="rId2" Type="http://schemas.openxmlformats.org/officeDocument/2006/relationships/hyperlink" Target="http://www.antipodesled.ch"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250277</xdr:colOff>
      <xdr:row>0</xdr:row>
      <xdr:rowOff>0</xdr:rowOff>
    </xdr:from>
    <xdr:to>
      <xdr:col>9</xdr:col>
      <xdr:colOff>125467</xdr:colOff>
      <xdr:row>2</xdr:row>
      <xdr:rowOff>180975</xdr:rowOff>
    </xdr:to>
    <xdr:pic>
      <xdr:nvPicPr>
        <xdr:cNvPr id="2" name="Bild 1" descr="Titel.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250277" y="0"/>
          <a:ext cx="4962525" cy="561975"/>
        </a:xfrm>
        <a:prstGeom prst="rect">
          <a:avLst/>
        </a:prstGeom>
      </xdr:spPr>
    </xdr:pic>
    <xdr:clientData/>
  </xdr:twoCellAnchor>
  <xdr:twoCellAnchor>
    <xdr:from>
      <xdr:col>7</xdr:col>
      <xdr:colOff>111673</xdr:colOff>
      <xdr:row>5</xdr:row>
      <xdr:rowOff>105103</xdr:rowOff>
    </xdr:from>
    <xdr:to>
      <xdr:col>9</xdr:col>
      <xdr:colOff>880243</xdr:colOff>
      <xdr:row>8</xdr:row>
      <xdr:rowOff>183930</xdr:rowOff>
    </xdr:to>
    <xdr:sp macro="" textlink="">
      <xdr:nvSpPr>
        <xdr:cNvPr id="6" name="Textfeld 5">
          <a:hlinkClick xmlns:r="http://schemas.openxmlformats.org/officeDocument/2006/relationships" r:id="rId2"/>
          <a:extLst>
            <a:ext uri="{FF2B5EF4-FFF2-40B4-BE49-F238E27FC236}">
              <a16:creationId xmlns:a16="http://schemas.microsoft.com/office/drawing/2014/main" id="{00000000-0008-0000-0000-000006000000}"/>
            </a:ext>
          </a:extLst>
        </xdr:cNvPr>
        <xdr:cNvSpPr txBox="1"/>
      </xdr:nvSpPr>
      <xdr:spPr>
        <a:xfrm>
          <a:off x="4394639" y="1057603"/>
          <a:ext cx="1813035" cy="650327"/>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de-CH" sz="1100" b="1" i="0" u="none" strike="noStrike" baseline="0">
              <a:solidFill>
                <a:srgbClr val="002060"/>
              </a:solidFill>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www.antipodesled.ch</a:t>
          </a:r>
          <a:r>
            <a:rPr lang="de-CH" b="1" u="none" baseline="0">
              <a:solidFill>
                <a:srgbClr val="002060"/>
              </a:solidFill>
            </a:rPr>
            <a:t> </a:t>
          </a:r>
          <a:r>
            <a:rPr lang="de-CH" sz="1100" b="1" i="0" u="none" strike="noStrike" baseline="0">
              <a:solidFill>
                <a:srgbClr val="002060"/>
              </a:solidFill>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howlingtimber@gmail.com</a:t>
          </a:r>
          <a:r>
            <a:rPr lang="de-CH" b="1" u="none" baseline="0">
              <a:solidFill>
                <a:srgbClr val="002060"/>
              </a:solidFill>
            </a:rPr>
            <a:t> </a:t>
          </a:r>
          <a:r>
            <a:rPr lang="de-CH" sz="1100" b="1" i="0" u="none" strike="noStrike" baseline="0">
              <a:solidFill>
                <a:srgbClr val="002060"/>
              </a:solidFill>
              <a:latin typeface="+mn-lt"/>
              <a:ea typeface="+mn-ea"/>
              <a:cs typeface="+mn-cs"/>
            </a:rPr>
            <a:t>+41 79 821 68 40</a:t>
          </a:r>
          <a:r>
            <a:rPr lang="de-CH" b="1" u="none" baseline="0">
              <a:solidFill>
                <a:srgbClr val="002060"/>
              </a:solidFill>
            </a:rPr>
            <a:t> </a:t>
          </a:r>
          <a:endParaRPr lang="de-CH" sz="1100" b="1" u="none" baseline="0">
            <a:solidFill>
              <a:srgbClr val="002060"/>
            </a:solidFill>
          </a:endParaRPr>
        </a:p>
      </xdr:txBody>
    </xdr:sp>
    <xdr:clientData/>
  </xdr:twoCellAnchor>
  <xdr:twoCellAnchor>
    <xdr:from>
      <xdr:col>1</xdr:col>
      <xdr:colOff>0</xdr:colOff>
      <xdr:row>5</xdr:row>
      <xdr:rowOff>99847</xdr:rowOff>
    </xdr:from>
    <xdr:to>
      <xdr:col>3</xdr:col>
      <xdr:colOff>0</xdr:colOff>
      <xdr:row>8</xdr:row>
      <xdr:rowOff>178674</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0" y="1052347"/>
          <a:ext cx="1753914" cy="650327"/>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de-CH" sz="1100" b="1" i="0" u="none" strike="noStrike">
              <a:solidFill>
                <a:srgbClr val="002060"/>
              </a:solidFill>
              <a:latin typeface="+mn-lt"/>
              <a:ea typeface="+mn-ea"/>
              <a:cs typeface="+mn-cs"/>
            </a:rPr>
            <a:t>Donato Egli</a:t>
          </a:r>
        </a:p>
        <a:p>
          <a:pPr algn="l"/>
          <a:r>
            <a:rPr lang="de-CH" sz="1100" b="1" i="0" u="none" strike="noStrike">
              <a:solidFill>
                <a:srgbClr val="002060"/>
              </a:solidFill>
              <a:latin typeface="+mn-lt"/>
              <a:ea typeface="+mn-ea"/>
              <a:cs typeface="+mn-cs"/>
            </a:rPr>
            <a:t>La Côte 82 a</a:t>
          </a:r>
        </a:p>
        <a:p>
          <a:pPr algn="l"/>
          <a:r>
            <a:rPr lang="de-CH" sz="1100" b="1" i="0" u="none" strike="noStrike">
              <a:solidFill>
                <a:srgbClr val="002060"/>
              </a:solidFill>
              <a:latin typeface="+mn-lt"/>
              <a:ea typeface="+mn-ea"/>
              <a:cs typeface="+mn-cs"/>
            </a:rPr>
            <a:t>CH-2516 Lamboing</a:t>
          </a:r>
          <a:endParaRPr lang="de-CH" sz="1100" b="1">
            <a:solidFill>
              <a:srgbClr val="002060"/>
            </a:solidFill>
          </a:endParaRPr>
        </a:p>
      </xdr:txBody>
    </xdr:sp>
    <xdr:clientData/>
  </xdr:twoCellAnchor>
  <xdr:twoCellAnchor editAs="oneCell">
    <xdr:from>
      <xdr:col>2</xdr:col>
      <xdr:colOff>1070741</xdr:colOff>
      <xdr:row>0</xdr:row>
      <xdr:rowOff>98536</xdr:rowOff>
    </xdr:from>
    <xdr:to>
      <xdr:col>7</xdr:col>
      <xdr:colOff>768567</xdr:colOff>
      <xdr:row>10</xdr:row>
      <xdr:rowOff>6080</xdr:rowOff>
    </xdr:to>
    <xdr:pic>
      <xdr:nvPicPr>
        <xdr:cNvPr id="9" name="Grafik 8">
          <a:extLst>
            <a:ext uri="{FF2B5EF4-FFF2-40B4-BE49-F238E27FC236}">
              <a16:creationId xmlns:a16="http://schemas.microsoft.com/office/drawing/2014/main" id="{95C494AD-9E26-4D3C-9C70-A8FFD62E69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56844" y="98536"/>
          <a:ext cx="3494689" cy="177411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wlingtimb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2"/>
  <sheetViews>
    <sheetView showGridLines="0" tabSelected="1" zoomScale="145" zoomScaleNormal="145" workbookViewId="0">
      <selection activeCell="F15" sqref="F15"/>
    </sheetView>
  </sheetViews>
  <sheetFormatPr baseColWidth="10" defaultColWidth="11.42578125" defaultRowHeight="15" x14ac:dyDescent="0.25"/>
  <cols>
    <col min="1" max="1" width="3.7109375" style="2" customWidth="1"/>
    <col min="2" max="2" width="3.5703125" style="1" customWidth="1"/>
    <col min="3" max="3" width="26.5703125" style="2" customWidth="1"/>
    <col min="4" max="4" width="2.7109375" style="2" customWidth="1"/>
    <col min="5" max="5" width="13.28515625" style="2" bestFit="1" customWidth="1"/>
    <col min="6" max="6" width="2.85546875" style="3" customWidth="1"/>
    <col min="7" max="7" width="11.42578125" style="2"/>
    <col min="8" max="8" width="12.85546875" style="2" customWidth="1"/>
    <col min="9" max="9" width="2.7109375" style="2" customWidth="1"/>
    <col min="10" max="10" width="13.28515625" style="2" bestFit="1" customWidth="1"/>
    <col min="11" max="11" width="3.7109375" style="2" customWidth="1"/>
    <col min="12" max="16384" width="11.42578125" style="2"/>
  </cols>
  <sheetData>
    <row r="1" spans="1:11" x14ac:dyDescent="0.25">
      <c r="A1" s="56"/>
      <c r="B1" s="57"/>
      <c r="C1" s="56"/>
      <c r="D1" s="56"/>
      <c r="E1" s="56"/>
      <c r="F1" s="58"/>
      <c r="G1" s="56"/>
      <c r="H1" s="56"/>
      <c r="I1" s="56"/>
      <c r="J1" s="56"/>
      <c r="K1" s="56"/>
    </row>
    <row r="2" spans="1:11" x14ac:dyDescent="0.25">
      <c r="A2" s="56"/>
      <c r="B2" s="57"/>
      <c r="C2" s="56"/>
      <c r="D2" s="56"/>
      <c r="E2" s="56"/>
      <c r="F2" s="58"/>
      <c r="G2" s="56"/>
      <c r="H2" s="56"/>
      <c r="I2" s="56"/>
      <c r="J2" s="56"/>
      <c r="K2" s="56"/>
    </row>
    <row r="3" spans="1:11" x14ac:dyDescent="0.25">
      <c r="A3" s="56"/>
      <c r="B3" s="57"/>
      <c r="C3" s="56"/>
      <c r="D3" s="56"/>
      <c r="E3" s="56"/>
      <c r="F3" s="58"/>
      <c r="G3" s="56"/>
      <c r="H3" s="56"/>
      <c r="I3" s="56"/>
      <c r="J3" s="56"/>
      <c r="K3" s="56"/>
    </row>
    <row r="4" spans="1:11" x14ac:dyDescent="0.25">
      <c r="A4" s="56"/>
      <c r="B4" s="57"/>
      <c r="C4" s="56"/>
      <c r="D4" s="56"/>
      <c r="E4" s="56"/>
      <c r="F4" s="58"/>
      <c r="G4" s="56"/>
      <c r="H4" s="56"/>
      <c r="I4" s="56"/>
      <c r="J4" s="56"/>
      <c r="K4" s="56"/>
    </row>
    <row r="5" spans="1:11" x14ac:dyDescent="0.25">
      <c r="A5" s="56"/>
      <c r="B5" s="57"/>
      <c r="C5" s="56"/>
      <c r="D5" s="56"/>
      <c r="E5" s="56"/>
      <c r="F5" s="58"/>
      <c r="G5" s="56"/>
      <c r="H5" s="59"/>
      <c r="I5" s="56"/>
      <c r="J5" s="56"/>
      <c r="K5" s="56"/>
    </row>
    <row r="6" spans="1:11" x14ac:dyDescent="0.25">
      <c r="A6" s="56"/>
      <c r="B6" s="57"/>
      <c r="C6" s="56"/>
      <c r="D6" s="56"/>
      <c r="E6" s="56"/>
      <c r="F6" s="58"/>
      <c r="G6" s="56"/>
      <c r="H6" s="59"/>
      <c r="I6" s="56"/>
      <c r="J6" s="56"/>
      <c r="K6" s="56"/>
    </row>
    <row r="7" spans="1:11" x14ac:dyDescent="0.25">
      <c r="A7" s="56"/>
      <c r="B7" s="57"/>
      <c r="C7" s="56"/>
      <c r="D7" s="56"/>
      <c r="E7" s="56"/>
      <c r="F7" s="58"/>
      <c r="G7" s="56"/>
      <c r="H7" s="60"/>
      <c r="I7" s="56"/>
      <c r="J7" s="56"/>
      <c r="K7" s="56"/>
    </row>
    <row r="8" spans="1:11" x14ac:dyDescent="0.25">
      <c r="A8" s="56"/>
      <c r="B8" s="57"/>
      <c r="C8" s="56"/>
      <c r="D8" s="56"/>
      <c r="E8" s="56"/>
      <c r="F8" s="58"/>
      <c r="G8" s="56"/>
      <c r="H8" s="56"/>
      <c r="I8" s="56"/>
      <c r="J8" s="56"/>
      <c r="K8" s="56"/>
    </row>
    <row r="9" spans="1:11" x14ac:dyDescent="0.25">
      <c r="A9" s="56"/>
      <c r="B9" s="57"/>
      <c r="C9" s="56"/>
      <c r="D9" s="56"/>
      <c r="E9" s="56"/>
      <c r="F9" s="58"/>
      <c r="G9" s="56"/>
      <c r="H9" s="56"/>
      <c r="I9" s="56"/>
      <c r="J9" s="56"/>
      <c r="K9" s="56"/>
    </row>
    <row r="10" spans="1:11" ht="12" customHeight="1" thickBot="1" x14ac:dyDescent="0.3">
      <c r="A10" s="61"/>
      <c r="B10" s="115" t="s">
        <v>0</v>
      </c>
      <c r="C10" s="115"/>
      <c r="D10" s="115"/>
      <c r="E10" s="115"/>
      <c r="F10" s="115"/>
      <c r="G10" s="115"/>
      <c r="H10" s="115"/>
      <c r="I10" s="115"/>
      <c r="J10" s="115"/>
      <c r="K10" s="61"/>
    </row>
    <row r="11" spans="1:11" x14ac:dyDescent="0.25">
      <c r="A11" s="61"/>
      <c r="B11" s="194" t="s">
        <v>1</v>
      </c>
      <c r="C11" s="195"/>
      <c r="D11" s="172"/>
      <c r="E11" s="172"/>
      <c r="F11" s="172"/>
      <c r="G11" s="172"/>
      <c r="H11" s="172"/>
      <c r="I11" s="172"/>
      <c r="J11" s="173"/>
      <c r="K11" s="61"/>
    </row>
    <row r="12" spans="1:11" x14ac:dyDescent="0.25">
      <c r="A12" s="61"/>
      <c r="B12" s="196" t="s">
        <v>69</v>
      </c>
      <c r="C12" s="197"/>
      <c r="D12" s="174"/>
      <c r="E12" s="174"/>
      <c r="F12" s="174"/>
      <c r="G12" s="174"/>
      <c r="H12" s="174"/>
      <c r="I12" s="174"/>
      <c r="J12" s="175"/>
      <c r="K12" s="61"/>
    </row>
    <row r="13" spans="1:11" ht="15.75" thickBot="1" x14ac:dyDescent="0.3">
      <c r="A13" s="61"/>
      <c r="B13" s="198" t="s">
        <v>2</v>
      </c>
      <c r="C13" s="199"/>
      <c r="D13" s="176"/>
      <c r="E13" s="176"/>
      <c r="F13" s="176"/>
      <c r="G13" s="4" t="s">
        <v>3</v>
      </c>
      <c r="H13" s="177"/>
      <c r="I13" s="177"/>
      <c r="J13" s="178"/>
      <c r="K13" s="61"/>
    </row>
    <row r="14" spans="1:11" ht="5.85" customHeight="1" thickBot="1" x14ac:dyDescent="0.3">
      <c r="A14" s="61"/>
      <c r="B14" s="62"/>
      <c r="C14" s="61"/>
      <c r="D14" s="64"/>
      <c r="E14" s="61"/>
      <c r="F14" s="63"/>
      <c r="G14" s="61"/>
      <c r="H14" s="61"/>
      <c r="I14" s="61"/>
      <c r="J14" s="61"/>
      <c r="K14" s="61"/>
    </row>
    <row r="15" spans="1:11" x14ac:dyDescent="0.25">
      <c r="A15" s="61"/>
      <c r="B15" s="162">
        <v>1</v>
      </c>
      <c r="C15" s="164" t="s">
        <v>4</v>
      </c>
      <c r="D15" s="164"/>
      <c r="E15" s="164"/>
      <c r="F15" s="49"/>
      <c r="G15" s="6" t="s">
        <v>5</v>
      </c>
      <c r="H15" s="7">
        <v>2100</v>
      </c>
      <c r="I15" s="8"/>
      <c r="J15" s="9" t="str">
        <f>IF(F15="X",H15,"")</f>
        <v/>
      </c>
      <c r="K15" s="61"/>
    </row>
    <row r="16" spans="1:11" x14ac:dyDescent="0.25">
      <c r="A16" s="61"/>
      <c r="B16" s="163"/>
      <c r="C16" s="160" t="s">
        <v>6</v>
      </c>
      <c r="D16" s="160"/>
      <c r="E16" s="160"/>
      <c r="F16" s="50"/>
      <c r="G16" s="10" t="s">
        <v>7</v>
      </c>
      <c r="H16" s="11">
        <v>2900</v>
      </c>
      <c r="I16" s="12"/>
      <c r="J16" s="13" t="str">
        <f>IF(F16="X",H16,"")</f>
        <v/>
      </c>
      <c r="K16" s="61"/>
    </row>
    <row r="17" spans="1:11" x14ac:dyDescent="0.25">
      <c r="A17" s="61"/>
      <c r="B17" s="163"/>
      <c r="C17" s="161"/>
      <c r="D17" s="161"/>
      <c r="E17" s="161"/>
      <c r="F17" s="92"/>
      <c r="G17" s="93" t="s">
        <v>8</v>
      </c>
      <c r="H17" s="94">
        <v>3150</v>
      </c>
      <c r="I17" s="95"/>
      <c r="J17" s="96" t="str">
        <f>IF(F17="X",H17,"")</f>
        <v/>
      </c>
      <c r="K17" s="61"/>
    </row>
    <row r="18" spans="1:11" ht="15.75" thickBot="1" x14ac:dyDescent="0.3">
      <c r="A18" s="61"/>
      <c r="B18" s="106"/>
      <c r="C18" s="203" t="s">
        <v>9</v>
      </c>
      <c r="D18" s="203"/>
      <c r="E18" s="203"/>
      <c r="F18" s="204"/>
      <c r="G18" s="205"/>
      <c r="H18" s="36"/>
      <c r="I18" s="28"/>
      <c r="J18" s="102"/>
      <c r="K18" s="61"/>
    </row>
    <row r="19" spans="1:11" ht="5.85" customHeight="1" thickBot="1" x14ac:dyDescent="0.3">
      <c r="A19" s="61"/>
      <c r="B19" s="123"/>
      <c r="C19" s="123"/>
      <c r="D19" s="123"/>
      <c r="E19" s="123"/>
      <c r="F19" s="123"/>
      <c r="G19" s="123"/>
      <c r="H19" s="123"/>
      <c r="I19" s="123"/>
      <c r="J19" s="123"/>
      <c r="K19" s="61"/>
    </row>
    <row r="20" spans="1:11" x14ac:dyDescent="0.25">
      <c r="A20" s="61"/>
      <c r="B20" s="162">
        <v>2</v>
      </c>
      <c r="C20" s="164" t="s">
        <v>10</v>
      </c>
      <c r="D20" s="164"/>
      <c r="E20" s="165"/>
      <c r="F20" s="49"/>
      <c r="G20" s="14" t="s">
        <v>11</v>
      </c>
      <c r="H20" s="182"/>
      <c r="I20" s="183"/>
      <c r="J20" s="184"/>
      <c r="K20" s="61"/>
    </row>
    <row r="21" spans="1:11" x14ac:dyDescent="0.25">
      <c r="A21" s="61"/>
      <c r="B21" s="163"/>
      <c r="C21" s="15"/>
      <c r="D21" s="15"/>
      <c r="E21" s="15"/>
      <c r="F21" s="50"/>
      <c r="G21" s="16" t="s">
        <v>12</v>
      </c>
      <c r="H21" s="185"/>
      <c r="I21" s="186"/>
      <c r="J21" s="187"/>
      <c r="K21" s="61"/>
    </row>
    <row r="22" spans="1:11" x14ac:dyDescent="0.25">
      <c r="A22" s="61"/>
      <c r="B22" s="163"/>
      <c r="C22" s="15"/>
      <c r="D22" s="15"/>
      <c r="E22" s="15"/>
      <c r="F22" s="50"/>
      <c r="G22" s="16" t="s">
        <v>13</v>
      </c>
      <c r="H22" s="185"/>
      <c r="I22" s="186"/>
      <c r="J22" s="187"/>
      <c r="K22" s="61"/>
    </row>
    <row r="23" spans="1:11" x14ac:dyDescent="0.25">
      <c r="A23" s="61"/>
      <c r="B23" s="163"/>
      <c r="C23" s="15"/>
      <c r="D23" s="15"/>
      <c r="E23" s="15"/>
      <c r="F23" s="50"/>
      <c r="G23" s="16" t="s">
        <v>14</v>
      </c>
      <c r="H23" s="185"/>
      <c r="I23" s="186"/>
      <c r="J23" s="187"/>
      <c r="K23" s="61"/>
    </row>
    <row r="24" spans="1:11" x14ac:dyDescent="0.25">
      <c r="A24" s="61"/>
      <c r="B24" s="163"/>
      <c r="C24" s="15"/>
      <c r="D24" s="15"/>
      <c r="E24" s="15"/>
      <c r="F24" s="51"/>
      <c r="G24" s="17" t="s">
        <v>15</v>
      </c>
      <c r="H24" s="185"/>
      <c r="I24" s="186"/>
      <c r="J24" s="187"/>
      <c r="K24" s="61"/>
    </row>
    <row r="25" spans="1:11" x14ac:dyDescent="0.25">
      <c r="A25" s="61"/>
      <c r="B25" s="163"/>
      <c r="C25" s="15"/>
      <c r="D25" s="15"/>
      <c r="E25" s="15"/>
      <c r="F25" s="51"/>
      <c r="G25" s="17" t="s">
        <v>16</v>
      </c>
      <c r="H25" s="185"/>
      <c r="I25" s="186"/>
      <c r="J25" s="187"/>
      <c r="K25" s="61"/>
    </row>
    <row r="26" spans="1:11" ht="15.75" thickBot="1" x14ac:dyDescent="0.3">
      <c r="A26" s="61"/>
      <c r="B26" s="166"/>
      <c r="C26" s="146" t="str">
        <f>IF(F15="X","",IF(F16="X","Willst du für die Oberseite eine andere Farbe?",IF(F17="X","Willst du für die Oberseite eine andere Farbe?","")))</f>
        <v/>
      </c>
      <c r="D26" s="146"/>
      <c r="E26" s="147"/>
      <c r="F26" s="181"/>
      <c r="G26" s="181"/>
      <c r="H26" s="188"/>
      <c r="I26" s="189"/>
      <c r="J26" s="190"/>
      <c r="K26" s="61"/>
    </row>
    <row r="27" spans="1:11" ht="5.85" customHeight="1" x14ac:dyDescent="0.25">
      <c r="A27" s="61"/>
      <c r="B27" s="124"/>
      <c r="C27" s="124"/>
      <c r="D27" s="124"/>
      <c r="E27" s="124"/>
      <c r="F27" s="124"/>
      <c r="G27" s="124"/>
      <c r="H27" s="124"/>
      <c r="I27" s="124"/>
      <c r="J27" s="124"/>
      <c r="K27" s="61"/>
    </row>
    <row r="28" spans="1:11" ht="29.25" customHeight="1" x14ac:dyDescent="0.25">
      <c r="A28" s="61"/>
      <c r="B28" s="191" t="s">
        <v>17</v>
      </c>
      <c r="C28" s="192"/>
      <c r="D28" s="192"/>
      <c r="E28" s="192"/>
      <c r="F28" s="192"/>
      <c r="G28" s="192"/>
      <c r="H28" s="192"/>
      <c r="I28" s="192"/>
      <c r="J28" s="193"/>
      <c r="K28" s="61"/>
    </row>
    <row r="29" spans="1:11" ht="5.85" customHeight="1" thickBot="1" x14ac:dyDescent="0.3">
      <c r="A29" s="61"/>
      <c r="B29" s="125"/>
      <c r="C29" s="125"/>
      <c r="D29" s="125"/>
      <c r="E29" s="125"/>
      <c r="F29" s="125"/>
      <c r="G29" s="125"/>
      <c r="H29" s="125"/>
      <c r="I29" s="125"/>
      <c r="J29" s="125"/>
      <c r="K29" s="61"/>
    </row>
    <row r="30" spans="1:11" x14ac:dyDescent="0.25">
      <c r="A30" s="61"/>
      <c r="B30" s="108">
        <v>3</v>
      </c>
      <c r="C30" s="179" t="s">
        <v>18</v>
      </c>
      <c r="D30" s="179"/>
      <c r="E30" s="180"/>
      <c r="F30" s="52"/>
      <c r="G30" s="7">
        <v>160</v>
      </c>
      <c r="H30" s="8"/>
      <c r="I30" s="8"/>
      <c r="J30" s="9" t="str">
        <f>IF(F30="X",G30,"")</f>
        <v/>
      </c>
      <c r="K30" s="61"/>
    </row>
    <row r="31" spans="1:11" x14ac:dyDescent="0.25">
      <c r="A31" s="61"/>
      <c r="B31" s="104"/>
      <c r="C31" s="148" t="s">
        <v>19</v>
      </c>
      <c r="D31" s="148"/>
      <c r="E31" s="149"/>
      <c r="F31" s="53"/>
      <c r="G31" s="11">
        <v>90</v>
      </c>
      <c r="H31" s="12"/>
      <c r="I31" s="12"/>
      <c r="J31" s="13" t="str">
        <f>IF(F31="X",G31,"")</f>
        <v/>
      </c>
      <c r="K31" s="61"/>
    </row>
    <row r="32" spans="1:11" x14ac:dyDescent="0.25">
      <c r="A32" s="61"/>
      <c r="B32" s="104"/>
      <c r="C32" s="148" t="s">
        <v>20</v>
      </c>
      <c r="D32" s="148"/>
      <c r="E32" s="149"/>
      <c r="F32" s="53"/>
      <c r="G32" s="11">
        <v>60</v>
      </c>
      <c r="H32" s="12"/>
      <c r="I32" s="12"/>
      <c r="J32" s="97" t="b">
        <f>IF(F32="X",IF(F42="",G32,""))</f>
        <v>0</v>
      </c>
      <c r="K32" s="61"/>
    </row>
    <row r="33" spans="1:11" x14ac:dyDescent="0.25">
      <c r="A33" s="61"/>
      <c r="B33" s="104"/>
      <c r="C33" s="148" t="s">
        <v>21</v>
      </c>
      <c r="D33" s="148"/>
      <c r="E33" s="149"/>
      <c r="F33" s="53"/>
      <c r="G33" s="11">
        <v>40</v>
      </c>
      <c r="H33" s="12"/>
      <c r="I33" s="12"/>
      <c r="J33" s="13" t="str">
        <f>IF(F33="X",G33,"")</f>
        <v/>
      </c>
      <c r="K33" s="61"/>
    </row>
    <row r="34" spans="1:11" x14ac:dyDescent="0.25">
      <c r="A34" s="61"/>
      <c r="B34" s="104"/>
      <c r="C34" s="148" t="s">
        <v>22</v>
      </c>
      <c r="D34" s="148"/>
      <c r="E34" s="149"/>
      <c r="F34" s="53"/>
      <c r="G34" s="11">
        <v>90</v>
      </c>
      <c r="H34" s="12"/>
      <c r="I34" s="12"/>
      <c r="J34" s="13" t="str">
        <f>IF(F34="X",G34,"")</f>
        <v/>
      </c>
      <c r="K34" s="61"/>
    </row>
    <row r="35" spans="1:11" ht="10.5" customHeight="1" x14ac:dyDescent="0.25">
      <c r="A35" s="61"/>
      <c r="B35" s="104"/>
      <c r="C35" s="155" t="str">
        <f>IF(SUM(J30:J34)=SUM(G30:G34),"","Tipp: Wenn du alle Optionen wählst, wird es günstiger")</f>
        <v>Tipp: Wenn du alle Optionen wählst, wird es günstiger</v>
      </c>
      <c r="D35" s="155"/>
      <c r="E35" s="155"/>
      <c r="F35" s="77"/>
      <c r="G35" s="68"/>
      <c r="H35" s="40"/>
      <c r="I35" s="40"/>
      <c r="J35" s="69"/>
      <c r="K35" s="61"/>
    </row>
    <row r="36" spans="1:11" x14ac:dyDescent="0.25">
      <c r="A36" s="61"/>
      <c r="B36" s="104"/>
      <c r="C36" s="158" t="str">
        <f>IF(SUM(J30:J34)=SUM(G30:G34),"Ganzes Zubehörpaket","")</f>
        <v/>
      </c>
      <c r="D36" s="158"/>
      <c r="E36" s="159"/>
      <c r="F36" s="65" t="str">
        <f>IF(SUM(J30:J34)=SUM(G30:G34),"X","")</f>
        <v/>
      </c>
      <c r="G36" s="18" t="str">
        <f>IF(F36="X",400,"")</f>
        <v/>
      </c>
      <c r="H36" s="66" t="s">
        <v>23</v>
      </c>
      <c r="I36" s="19"/>
      <c r="J36" s="20">
        <f>IF(F36="X",G36,SUM(J30:J34))</f>
        <v>0</v>
      </c>
      <c r="K36" s="61"/>
    </row>
    <row r="37" spans="1:11" ht="15" customHeight="1" thickBot="1" x14ac:dyDescent="0.3">
      <c r="A37" s="61"/>
      <c r="B37" s="21"/>
      <c r="C37" s="150" t="str">
        <f>IF(F15="X","",IF(F16="X","Bitte wähle die Farbe für die Aussentasche",IF(F17="X","Bitte wähle die Farbe für die Aussentasche","")))</f>
        <v/>
      </c>
      <c r="D37" s="151"/>
      <c r="E37" s="152"/>
      <c r="F37" s="153" t="s">
        <v>11</v>
      </c>
      <c r="G37" s="154"/>
      <c r="H37" s="167"/>
      <c r="I37" s="167"/>
      <c r="J37" s="168"/>
      <c r="K37" s="61"/>
    </row>
    <row r="38" spans="1:11" ht="5.85" customHeight="1" thickBot="1" x14ac:dyDescent="0.3">
      <c r="A38" s="61"/>
      <c r="B38" s="123"/>
      <c r="C38" s="123"/>
      <c r="D38" s="123"/>
      <c r="E38" s="123"/>
      <c r="F38" s="123"/>
      <c r="G38" s="123"/>
      <c r="H38" s="123"/>
      <c r="I38" s="123"/>
      <c r="J38" s="123"/>
      <c r="K38" s="61"/>
    </row>
    <row r="39" spans="1:11" x14ac:dyDescent="0.25">
      <c r="A39" s="61"/>
      <c r="B39" s="143">
        <v>4</v>
      </c>
      <c r="C39" s="156" t="str">
        <f>IF(F15="X","Bremsmatte mit flexiblem Seilzug",IF(F16="X","Kettenbremse",IF(F17="X","Kettenbremse","")))</f>
        <v/>
      </c>
      <c r="D39" s="156"/>
      <c r="E39" s="157"/>
      <c r="F39" s="70"/>
      <c r="G39" s="7" t="str">
        <f>IF(F15="X",40,IF(F16="X",130,IF(F17="X",130,"")))</f>
        <v/>
      </c>
      <c r="H39" s="22"/>
      <c r="I39" s="22"/>
      <c r="J39" s="9" t="str">
        <f>IF(F39="X",G39,"")</f>
        <v/>
      </c>
      <c r="K39" s="61"/>
    </row>
    <row r="40" spans="1:11" ht="15.75" thickBot="1" x14ac:dyDescent="0.3">
      <c r="A40" s="61"/>
      <c r="B40" s="144"/>
      <c r="C40" s="67" t="str">
        <f>IF(F15="X","sonst mit herkömmlichem Gummizug","")</f>
        <v/>
      </c>
      <c r="D40" s="23"/>
      <c r="E40" s="23"/>
      <c r="F40" s="24"/>
      <c r="G40" s="25"/>
      <c r="H40" s="23"/>
      <c r="I40" s="23"/>
      <c r="J40" s="26"/>
      <c r="K40" s="61"/>
    </row>
    <row r="41" spans="1:11" ht="5.85" customHeight="1" thickBot="1" x14ac:dyDescent="0.3">
      <c r="A41" s="61"/>
      <c r="B41" s="123"/>
      <c r="C41" s="123"/>
      <c r="D41" s="123"/>
      <c r="E41" s="123"/>
      <c r="F41" s="123"/>
      <c r="G41" s="123"/>
      <c r="H41" s="123"/>
      <c r="I41" s="123"/>
      <c r="J41" s="123"/>
      <c r="K41" s="61"/>
    </row>
    <row r="42" spans="1:11" x14ac:dyDescent="0.25">
      <c r="A42" s="61"/>
      <c r="B42" s="108">
        <v>5</v>
      </c>
      <c r="C42" s="145" t="s">
        <v>70</v>
      </c>
      <c r="D42" s="145"/>
      <c r="E42" s="145"/>
      <c r="F42" s="49"/>
      <c r="G42" s="236">
        <v>60</v>
      </c>
      <c r="H42" s="238" t="s">
        <v>72</v>
      </c>
      <c r="I42" s="240"/>
      <c r="J42" s="242" t="str">
        <f>IF(F42="X",G42,"")</f>
        <v/>
      </c>
      <c r="K42" s="61"/>
    </row>
    <row r="43" spans="1:11" x14ac:dyDescent="0.25">
      <c r="A43" s="61"/>
      <c r="B43" s="109"/>
      <c r="C43" s="233" t="s">
        <v>71</v>
      </c>
      <c r="D43" s="234"/>
      <c r="E43" s="234"/>
      <c r="F43" s="50"/>
      <c r="G43" s="237">
        <v>90</v>
      </c>
      <c r="H43" s="235" t="s">
        <v>73</v>
      </c>
      <c r="I43" s="241"/>
      <c r="J43" s="243" t="str">
        <f>IF(F43="X",G43,"")</f>
        <v/>
      </c>
      <c r="K43" s="61"/>
    </row>
    <row r="44" spans="1:11" x14ac:dyDescent="0.25">
      <c r="A44" s="61"/>
      <c r="B44" s="104"/>
      <c r="C44" s="233"/>
      <c r="D44" s="111"/>
      <c r="E44" s="111"/>
      <c r="F44" s="112"/>
      <c r="G44" s="113"/>
      <c r="H44" s="27"/>
      <c r="I44" s="5"/>
      <c r="J44" s="239"/>
      <c r="K44" s="61"/>
    </row>
    <row r="45" spans="1:11" ht="10.5" customHeight="1" thickBot="1" x14ac:dyDescent="0.3">
      <c r="A45" s="61"/>
      <c r="B45" s="105"/>
      <c r="C45" s="208" t="str">
        <f>IF(F42="X","Achtung: die verlängerten Fussraster sind in diesem Fall nicht möglich","")</f>
        <v/>
      </c>
      <c r="D45" s="208"/>
      <c r="E45" s="208"/>
      <c r="F45" s="98"/>
      <c r="G45" s="99"/>
      <c r="H45" s="100"/>
      <c r="I45" s="100"/>
      <c r="J45" s="101"/>
      <c r="K45" s="61"/>
    </row>
    <row r="46" spans="1:11" ht="5.85" customHeight="1" thickBot="1" x14ac:dyDescent="0.3">
      <c r="A46" s="61"/>
      <c r="B46" s="116"/>
      <c r="C46" s="116"/>
      <c r="D46" s="116"/>
      <c r="E46" s="116"/>
      <c r="F46" s="116"/>
      <c r="G46" s="116"/>
      <c r="H46" s="116"/>
      <c r="I46" s="116"/>
      <c r="J46" s="116"/>
      <c r="K46" s="61"/>
    </row>
    <row r="47" spans="1:11" ht="15.75" thickBot="1" x14ac:dyDescent="0.3">
      <c r="A47" s="61"/>
      <c r="B47" s="54">
        <v>6</v>
      </c>
      <c r="C47" s="29"/>
      <c r="D47" s="29"/>
      <c r="E47" s="29"/>
      <c r="F47" s="30"/>
      <c r="G47" s="29"/>
      <c r="H47" s="31" t="s">
        <v>24</v>
      </c>
      <c r="I47" s="31"/>
      <c r="J47" s="32">
        <f>SUM(J36:J44)+SUM(J15:J17)</f>
        <v>0</v>
      </c>
      <c r="K47" s="61"/>
    </row>
    <row r="48" spans="1:11" ht="5.85" customHeight="1" thickBot="1" x14ac:dyDescent="0.3">
      <c r="A48" s="61"/>
      <c r="B48" s="116"/>
      <c r="C48" s="116"/>
      <c r="D48" s="116"/>
      <c r="E48" s="116"/>
      <c r="F48" s="116"/>
      <c r="G48" s="116"/>
      <c r="H48" s="116"/>
      <c r="I48" s="116"/>
      <c r="J48" s="116"/>
      <c r="K48" s="61"/>
    </row>
    <row r="49" spans="1:11" x14ac:dyDescent="0.25">
      <c r="A49" s="61"/>
      <c r="B49" s="108">
        <v>7</v>
      </c>
      <c r="C49" s="33" t="s">
        <v>25</v>
      </c>
      <c r="D49" s="170"/>
      <c r="E49" s="170"/>
      <c r="F49" s="170"/>
      <c r="G49" s="170"/>
      <c r="H49" s="34"/>
      <c r="I49" s="33"/>
      <c r="J49" s="46"/>
      <c r="K49" s="61"/>
    </row>
    <row r="50" spans="1:11" x14ac:dyDescent="0.25">
      <c r="A50" s="61"/>
      <c r="B50" s="104"/>
      <c r="C50" s="75" t="s">
        <v>26</v>
      </c>
      <c r="D50" s="171"/>
      <c r="E50" s="171"/>
      <c r="F50" s="171"/>
      <c r="G50" s="171"/>
      <c r="H50" s="35"/>
      <c r="I50" s="5"/>
      <c r="J50" s="47"/>
      <c r="K50" s="61"/>
    </row>
    <row r="51" spans="1:11" ht="15.75" thickBot="1" x14ac:dyDescent="0.3">
      <c r="A51" s="61"/>
      <c r="B51" s="105"/>
      <c r="C51" s="28"/>
      <c r="D51" s="221"/>
      <c r="E51" s="221"/>
      <c r="F51" s="221"/>
      <c r="G51" s="221"/>
      <c r="H51" s="36"/>
      <c r="I51" s="28"/>
      <c r="J51" s="48"/>
      <c r="K51" s="61"/>
    </row>
    <row r="52" spans="1:11" ht="5.85" customHeight="1" thickBot="1" x14ac:dyDescent="0.3">
      <c r="A52" s="61"/>
      <c r="B52" s="123"/>
      <c r="C52" s="123"/>
      <c r="D52" s="123"/>
      <c r="E52" s="123"/>
      <c r="F52" s="123"/>
      <c r="G52" s="123"/>
      <c r="H52" s="123"/>
      <c r="I52" s="123"/>
      <c r="J52" s="123"/>
      <c r="K52" s="61"/>
    </row>
    <row r="53" spans="1:11" x14ac:dyDescent="0.25">
      <c r="A53" s="61"/>
      <c r="B53" s="108" t="s">
        <v>27</v>
      </c>
      <c r="C53" s="33" t="s">
        <v>28</v>
      </c>
      <c r="D53" s="43"/>
      <c r="E53" s="37">
        <v>200</v>
      </c>
      <c r="F53" s="117" t="s">
        <v>29</v>
      </c>
      <c r="G53" s="118"/>
      <c r="H53" s="118"/>
      <c r="I53" s="119"/>
      <c r="J53" s="38" t="str">
        <f>IF(D53="X",-E53,"")</f>
        <v/>
      </c>
      <c r="K53" s="61"/>
    </row>
    <row r="54" spans="1:11" x14ac:dyDescent="0.25">
      <c r="A54" s="61"/>
      <c r="B54" s="109"/>
      <c r="C54" s="5"/>
      <c r="D54" s="44"/>
      <c r="E54" s="39">
        <v>100</v>
      </c>
      <c r="F54" s="120" t="s">
        <v>30</v>
      </c>
      <c r="G54" s="121"/>
      <c r="H54" s="121"/>
      <c r="I54" s="122"/>
      <c r="J54" s="41" t="str">
        <f>IF(D54="X",-E54,"")</f>
        <v/>
      </c>
      <c r="K54" s="61"/>
    </row>
    <row r="55" spans="1:11" x14ac:dyDescent="0.25">
      <c r="A55" s="61"/>
      <c r="B55" s="109"/>
      <c r="C55" s="5"/>
      <c r="D55" s="44"/>
      <c r="E55" s="39">
        <v>50</v>
      </c>
      <c r="F55" s="120" t="s">
        <v>31</v>
      </c>
      <c r="G55" s="121"/>
      <c r="H55" s="121"/>
      <c r="I55" s="122"/>
      <c r="J55" s="41" t="str">
        <f>IF(D55="X",-E55,"")</f>
        <v/>
      </c>
      <c r="K55" s="61"/>
    </row>
    <row r="56" spans="1:11" ht="15.75" thickBot="1" x14ac:dyDescent="0.3">
      <c r="A56" s="61"/>
      <c r="B56" s="110" t="s">
        <v>32</v>
      </c>
      <c r="C56" s="28" t="s">
        <v>33</v>
      </c>
      <c r="D56" s="45"/>
      <c r="E56" s="42"/>
      <c r="F56" s="214"/>
      <c r="G56" s="215"/>
      <c r="H56" s="215"/>
      <c r="I56" s="216"/>
      <c r="J56" s="41" t="str">
        <f>IF(D56="X",-E56,"")</f>
        <v/>
      </c>
      <c r="K56" s="61"/>
    </row>
    <row r="57" spans="1:11" ht="5.85" customHeight="1" thickBot="1" x14ac:dyDescent="0.3">
      <c r="A57" s="61"/>
      <c r="B57" s="123"/>
      <c r="C57" s="123"/>
      <c r="D57" s="123"/>
      <c r="E57" s="123"/>
      <c r="F57" s="123"/>
      <c r="G57" s="123"/>
      <c r="H57" s="123"/>
      <c r="I57" s="123"/>
      <c r="J57" s="123"/>
      <c r="K57" s="61"/>
    </row>
    <row r="58" spans="1:11" ht="15.75" thickBot="1" x14ac:dyDescent="0.3">
      <c r="A58" s="61"/>
      <c r="B58" s="54">
        <v>9</v>
      </c>
      <c r="C58" s="29"/>
      <c r="D58" s="29"/>
      <c r="E58" s="29"/>
      <c r="F58" s="30"/>
      <c r="G58" s="29"/>
      <c r="H58" s="31" t="s">
        <v>34</v>
      </c>
      <c r="I58" s="31"/>
      <c r="J58" s="32">
        <f>SUM(J47:J56)+SUM(J28:J30)</f>
        <v>0</v>
      </c>
      <c r="K58" s="61"/>
    </row>
    <row r="59" spans="1:11" ht="5.85" customHeight="1" thickBot="1" x14ac:dyDescent="0.3">
      <c r="A59" s="61"/>
      <c r="B59" s="212"/>
      <c r="C59" s="212"/>
      <c r="D59" s="212"/>
      <c r="E59" s="212"/>
      <c r="F59" s="212"/>
      <c r="G59" s="212"/>
      <c r="H59" s="212"/>
      <c r="I59" s="212"/>
      <c r="J59" s="212"/>
      <c r="K59" s="61"/>
    </row>
    <row r="60" spans="1:11" ht="15.75" thickBot="1" x14ac:dyDescent="0.3">
      <c r="A60" s="61"/>
      <c r="B60" s="71">
        <v>10</v>
      </c>
      <c r="C60" s="29" t="s">
        <v>35</v>
      </c>
      <c r="D60" s="169"/>
      <c r="E60" s="169"/>
      <c r="F60" s="169"/>
      <c r="G60" s="169"/>
      <c r="H60" s="169"/>
      <c r="I60" s="29"/>
      <c r="J60" s="72"/>
      <c r="K60" s="61"/>
    </row>
    <row r="61" spans="1:11" ht="5.85" customHeight="1" thickBot="1" x14ac:dyDescent="0.3">
      <c r="A61" s="61"/>
      <c r="B61" s="123"/>
      <c r="C61" s="123"/>
      <c r="D61" s="123"/>
      <c r="E61" s="123"/>
      <c r="F61" s="123"/>
      <c r="G61" s="123"/>
      <c r="H61" s="123"/>
      <c r="I61" s="123"/>
      <c r="J61" s="123"/>
      <c r="K61" s="61"/>
    </row>
    <row r="62" spans="1:11" ht="57.75" customHeight="1" x14ac:dyDescent="0.25">
      <c r="A62" s="61"/>
      <c r="B62" s="73">
        <v>11</v>
      </c>
      <c r="C62" s="74" t="s">
        <v>36</v>
      </c>
      <c r="D62" s="217"/>
      <c r="E62" s="217"/>
      <c r="F62" s="217"/>
      <c r="G62" s="217"/>
      <c r="H62" s="217"/>
      <c r="I62" s="217"/>
      <c r="J62" s="218"/>
      <c r="K62" s="61"/>
    </row>
    <row r="63" spans="1:11" ht="6" customHeight="1" x14ac:dyDescent="0.25">
      <c r="A63" s="61"/>
      <c r="B63" s="62"/>
      <c r="C63" s="61"/>
      <c r="D63" s="61"/>
      <c r="E63" s="61"/>
      <c r="F63" s="63"/>
      <c r="G63" s="61"/>
      <c r="H63" s="61"/>
      <c r="I63" s="61"/>
      <c r="J63" s="61"/>
      <c r="K63" s="61"/>
    </row>
    <row r="64" spans="1:11" ht="6" customHeight="1" x14ac:dyDescent="0.25">
      <c r="A64" s="78"/>
      <c r="B64" s="79"/>
      <c r="C64" s="78"/>
      <c r="D64" s="78"/>
      <c r="E64" s="78"/>
      <c r="F64" s="80"/>
      <c r="G64" s="78"/>
      <c r="H64" s="78"/>
      <c r="I64" s="78"/>
      <c r="J64" s="78"/>
      <c r="K64" s="78"/>
    </row>
    <row r="65" spans="1:11" x14ac:dyDescent="0.25">
      <c r="A65" s="78"/>
      <c r="B65" s="223" t="s">
        <v>37</v>
      </c>
      <c r="C65" s="223"/>
      <c r="D65" s="223"/>
      <c r="E65" s="223"/>
      <c r="F65" s="223"/>
      <c r="G65" s="223"/>
      <c r="H65" s="223"/>
      <c r="I65" s="223"/>
      <c r="J65" s="223"/>
      <c r="K65" s="78"/>
    </row>
    <row r="66" spans="1:11" x14ac:dyDescent="0.25">
      <c r="A66" s="78"/>
      <c r="B66" s="55" t="s">
        <v>38</v>
      </c>
      <c r="C66" s="130" t="s">
        <v>39</v>
      </c>
      <c r="D66" s="131"/>
      <c r="E66" s="131"/>
      <c r="F66" s="131"/>
      <c r="G66" s="131"/>
      <c r="H66" s="132"/>
      <c r="I66" s="76"/>
      <c r="J66" s="84"/>
      <c r="K66" s="82" t="s">
        <v>40</v>
      </c>
    </row>
    <row r="67" spans="1:11" ht="57.75" customHeight="1" x14ac:dyDescent="0.25">
      <c r="A67" s="78"/>
      <c r="B67" s="81" t="s">
        <v>41</v>
      </c>
      <c r="C67" s="209" t="s">
        <v>42</v>
      </c>
      <c r="D67" s="210"/>
      <c r="E67" s="210"/>
      <c r="F67" s="210"/>
      <c r="G67" s="210"/>
      <c r="H67" s="211"/>
      <c r="I67" s="76"/>
      <c r="J67" s="85"/>
      <c r="K67" s="82" t="s">
        <v>40</v>
      </c>
    </row>
    <row r="68" spans="1:11" ht="15.75" thickBot="1" x14ac:dyDescent="0.3">
      <c r="A68" s="78"/>
      <c r="B68" s="135" t="s">
        <v>43</v>
      </c>
      <c r="C68" s="126" t="s">
        <v>44</v>
      </c>
      <c r="D68" s="126"/>
      <c r="E68" s="126"/>
      <c r="F68" s="126"/>
      <c r="G68" s="126"/>
      <c r="H68" s="127"/>
      <c r="I68" s="206"/>
      <c r="J68" s="86"/>
      <c r="K68" s="82" t="s">
        <v>40</v>
      </c>
    </row>
    <row r="69" spans="1:11" ht="15.75" thickBot="1" x14ac:dyDescent="0.3">
      <c r="A69" s="78"/>
      <c r="B69" s="136"/>
      <c r="C69" s="128" t="s">
        <v>45</v>
      </c>
      <c r="D69" s="128"/>
      <c r="E69" s="128"/>
      <c r="F69" s="133" t="s">
        <v>46</v>
      </c>
      <c r="G69" s="133"/>
      <c r="H69" s="134"/>
      <c r="I69" s="207"/>
      <c r="J69" s="32">
        <f>J58/2</f>
        <v>0</v>
      </c>
      <c r="K69" s="82" t="s">
        <v>47</v>
      </c>
    </row>
    <row r="70" spans="1:11" x14ac:dyDescent="0.25">
      <c r="A70" s="78"/>
      <c r="B70" s="135" t="s">
        <v>48</v>
      </c>
      <c r="C70" s="126" t="s">
        <v>49</v>
      </c>
      <c r="D70" s="126"/>
      <c r="E70" s="126"/>
      <c r="F70" s="126"/>
      <c r="G70" s="126"/>
      <c r="H70" s="127"/>
      <c r="I70" s="206"/>
      <c r="J70" s="219"/>
      <c r="K70" s="114" t="s">
        <v>40</v>
      </c>
    </row>
    <row r="71" spans="1:11" x14ac:dyDescent="0.25">
      <c r="A71" s="78"/>
      <c r="B71" s="136"/>
      <c r="C71" s="128" t="s">
        <v>50</v>
      </c>
      <c r="D71" s="128"/>
      <c r="E71" s="128"/>
      <c r="F71" s="128"/>
      <c r="G71" s="128"/>
      <c r="H71" s="129"/>
      <c r="I71" s="207"/>
      <c r="J71" s="220"/>
      <c r="K71" s="114"/>
    </row>
    <row r="72" spans="1:11" ht="15" customHeight="1" x14ac:dyDescent="0.25">
      <c r="A72" s="78"/>
      <c r="B72" s="135" t="s">
        <v>51</v>
      </c>
      <c r="C72" s="137" t="s">
        <v>52</v>
      </c>
      <c r="D72" s="138"/>
      <c r="E72" s="138"/>
      <c r="F72" s="138"/>
      <c r="G72" s="138"/>
      <c r="H72" s="139"/>
      <c r="I72" s="206"/>
      <c r="J72" s="84"/>
      <c r="K72" s="82" t="s">
        <v>40</v>
      </c>
    </row>
    <row r="73" spans="1:11" ht="35.25" customHeight="1" x14ac:dyDescent="0.25">
      <c r="A73" s="78"/>
      <c r="B73" s="232"/>
      <c r="C73" s="140" t="s">
        <v>53</v>
      </c>
      <c r="D73" s="141"/>
      <c r="E73" s="141"/>
      <c r="F73" s="141"/>
      <c r="G73" s="141"/>
      <c r="H73" s="142"/>
      <c r="I73" s="207"/>
      <c r="J73" s="87"/>
      <c r="K73" s="83" t="s">
        <v>54</v>
      </c>
    </row>
    <row r="74" spans="1:11" ht="25.5" customHeight="1" x14ac:dyDescent="0.25">
      <c r="A74" s="78"/>
      <c r="B74" s="107" t="s">
        <v>55</v>
      </c>
      <c r="C74" s="229" t="s">
        <v>56</v>
      </c>
      <c r="D74" s="230"/>
      <c r="E74" s="230"/>
      <c r="F74" s="230"/>
      <c r="G74" s="230"/>
      <c r="H74" s="231"/>
      <c r="I74" s="76"/>
      <c r="J74" s="103"/>
      <c r="K74" s="82" t="s">
        <v>40</v>
      </c>
    </row>
    <row r="75" spans="1:11" x14ac:dyDescent="0.25">
      <c r="A75" s="78"/>
      <c r="B75" s="135" t="s">
        <v>57</v>
      </c>
      <c r="C75" s="222" t="s">
        <v>58</v>
      </c>
      <c r="D75" s="126"/>
      <c r="E75" s="126"/>
      <c r="F75" s="126"/>
      <c r="G75" s="126"/>
      <c r="H75" s="127"/>
      <c r="I75" s="224"/>
      <c r="J75" s="219"/>
      <c r="K75" s="114" t="s">
        <v>40</v>
      </c>
    </row>
    <row r="76" spans="1:11" x14ac:dyDescent="0.25">
      <c r="A76" s="78"/>
      <c r="B76" s="136"/>
      <c r="C76" s="226" t="s">
        <v>59</v>
      </c>
      <c r="D76" s="227"/>
      <c r="E76" s="227"/>
      <c r="F76" s="227"/>
      <c r="G76" s="227"/>
      <c r="H76" s="228"/>
      <c r="I76" s="225"/>
      <c r="J76" s="220"/>
      <c r="K76" s="114"/>
    </row>
    <row r="77" spans="1:11" ht="15.75" thickBot="1" x14ac:dyDescent="0.3">
      <c r="A77" s="78"/>
      <c r="B77" s="135" t="s">
        <v>60</v>
      </c>
      <c r="C77" s="222" t="s">
        <v>61</v>
      </c>
      <c r="D77" s="126"/>
      <c r="E77" s="126"/>
      <c r="F77" s="126"/>
      <c r="G77" s="126"/>
      <c r="H77" s="127"/>
      <c r="I77" s="206"/>
      <c r="J77" s="84"/>
      <c r="K77" s="82" t="s">
        <v>40</v>
      </c>
    </row>
    <row r="78" spans="1:11" ht="15.75" thickBot="1" x14ac:dyDescent="0.3">
      <c r="A78" s="78"/>
      <c r="B78" s="136"/>
      <c r="C78" s="213" t="s">
        <v>62</v>
      </c>
      <c r="D78" s="128"/>
      <c r="E78" s="128"/>
      <c r="F78" s="128"/>
      <c r="G78" s="128"/>
      <c r="H78" s="129"/>
      <c r="I78" s="207"/>
      <c r="J78" s="32">
        <f>J58-J69</f>
        <v>0</v>
      </c>
      <c r="K78" s="82" t="s">
        <v>47</v>
      </c>
    </row>
    <row r="79" spans="1:11" s="91" customFormat="1" ht="36" customHeight="1" x14ac:dyDescent="0.25">
      <c r="A79" s="89"/>
      <c r="B79" s="88" t="s">
        <v>63</v>
      </c>
      <c r="C79" s="200" t="s">
        <v>64</v>
      </c>
      <c r="D79" s="201"/>
      <c r="E79" s="201"/>
      <c r="F79" s="201"/>
      <c r="G79" s="201"/>
      <c r="H79" s="201"/>
      <c r="I79" s="201"/>
      <c r="J79" s="202"/>
      <c r="K79" s="90"/>
    </row>
    <row r="80" spans="1:11" s="91" customFormat="1" ht="36" customHeight="1" x14ac:dyDescent="0.25">
      <c r="A80" s="89"/>
      <c r="B80" s="88" t="s">
        <v>65</v>
      </c>
      <c r="C80" s="200" t="s">
        <v>66</v>
      </c>
      <c r="D80" s="201"/>
      <c r="E80" s="201"/>
      <c r="F80" s="201"/>
      <c r="G80" s="201"/>
      <c r="H80" s="201"/>
      <c r="I80" s="201"/>
      <c r="J80" s="202"/>
      <c r="K80" s="90"/>
    </row>
    <row r="81" spans="1:11" s="91" customFormat="1" ht="36" customHeight="1" x14ac:dyDescent="0.25">
      <c r="A81" s="89"/>
      <c r="B81" s="88" t="s">
        <v>67</v>
      </c>
      <c r="C81" s="200" t="s">
        <v>68</v>
      </c>
      <c r="D81" s="201"/>
      <c r="E81" s="201"/>
      <c r="F81" s="201"/>
      <c r="G81" s="201"/>
      <c r="H81" s="201"/>
      <c r="I81" s="201"/>
      <c r="J81" s="202"/>
      <c r="K81" s="90"/>
    </row>
    <row r="82" spans="1:11" x14ac:dyDescent="0.25">
      <c r="A82" s="78"/>
      <c r="B82" s="79"/>
      <c r="C82" s="78"/>
      <c r="D82" s="78"/>
      <c r="E82" s="89"/>
      <c r="F82" s="80"/>
      <c r="G82" s="78"/>
      <c r="H82" s="78"/>
      <c r="I82" s="78"/>
      <c r="J82" s="78"/>
      <c r="K82" s="78"/>
    </row>
  </sheetData>
  <sheetProtection algorithmName="SHA-512" hashValue="uF0o9lSvFwdhyVaiv584QBuJzFQMg1P2UTlcqz9ZcUzdK4pyQ4/TFmwXkaNSb0BPs/eBH9s4mF3HWg9LTqQvtA==" saltValue="+9C6Z8ZtjlVJZO0iMvBdHg==" spinCount="100000" sheet="1" selectLockedCells="1"/>
  <mergeCells count="86">
    <mergeCell ref="B77:B78"/>
    <mergeCell ref="D62:J62"/>
    <mergeCell ref="J75:J76"/>
    <mergeCell ref="D51:G51"/>
    <mergeCell ref="C68:H68"/>
    <mergeCell ref="C77:H77"/>
    <mergeCell ref="B65:J65"/>
    <mergeCell ref="I70:I71"/>
    <mergeCell ref="J70:J71"/>
    <mergeCell ref="I75:I76"/>
    <mergeCell ref="I68:I69"/>
    <mergeCell ref="C76:H76"/>
    <mergeCell ref="C69:E69"/>
    <mergeCell ref="C74:H74"/>
    <mergeCell ref="B72:B73"/>
    <mergeCell ref="C75:H75"/>
    <mergeCell ref="C81:J81"/>
    <mergeCell ref="C18:E18"/>
    <mergeCell ref="F18:G18"/>
    <mergeCell ref="C79:J79"/>
    <mergeCell ref="C80:J80"/>
    <mergeCell ref="I77:I78"/>
    <mergeCell ref="I72:I73"/>
    <mergeCell ref="C45:E45"/>
    <mergeCell ref="B46:J46"/>
    <mergeCell ref="B52:J52"/>
    <mergeCell ref="B57:J57"/>
    <mergeCell ref="C67:H67"/>
    <mergeCell ref="B59:J59"/>
    <mergeCell ref="C78:H78"/>
    <mergeCell ref="B61:J61"/>
    <mergeCell ref="F56:I56"/>
    <mergeCell ref="H37:J37"/>
    <mergeCell ref="D60:H60"/>
    <mergeCell ref="D49:G49"/>
    <mergeCell ref="D50:G50"/>
    <mergeCell ref="D11:J11"/>
    <mergeCell ref="D12:J12"/>
    <mergeCell ref="D13:F13"/>
    <mergeCell ref="H13:J13"/>
    <mergeCell ref="C30:E30"/>
    <mergeCell ref="F26:G26"/>
    <mergeCell ref="H20:J26"/>
    <mergeCell ref="B28:J28"/>
    <mergeCell ref="B11:C11"/>
    <mergeCell ref="B12:C12"/>
    <mergeCell ref="B13:C13"/>
    <mergeCell ref="C15:E15"/>
    <mergeCell ref="C16:E16"/>
    <mergeCell ref="C17:E17"/>
    <mergeCell ref="B15:B17"/>
    <mergeCell ref="C20:E20"/>
    <mergeCell ref="B20:B26"/>
    <mergeCell ref="F37:G37"/>
    <mergeCell ref="C35:E35"/>
    <mergeCell ref="C39:E39"/>
    <mergeCell ref="C32:E32"/>
    <mergeCell ref="C33:E33"/>
    <mergeCell ref="C34:E34"/>
    <mergeCell ref="C36:E36"/>
    <mergeCell ref="B39:B40"/>
    <mergeCell ref="C42:E42"/>
    <mergeCell ref="C26:E26"/>
    <mergeCell ref="C31:E31"/>
    <mergeCell ref="C37:E37"/>
    <mergeCell ref="B68:B69"/>
    <mergeCell ref="B75:B76"/>
    <mergeCell ref="C72:H72"/>
    <mergeCell ref="C73:H73"/>
    <mergeCell ref="B70:B71"/>
    <mergeCell ref="K70:K71"/>
    <mergeCell ref="K75:K76"/>
    <mergeCell ref="B10:J10"/>
    <mergeCell ref="B48:J48"/>
    <mergeCell ref="F53:I53"/>
    <mergeCell ref="F54:I54"/>
    <mergeCell ref="F55:I55"/>
    <mergeCell ref="B19:J19"/>
    <mergeCell ref="B27:J27"/>
    <mergeCell ref="B29:J29"/>
    <mergeCell ref="B38:J38"/>
    <mergeCell ref="B41:J41"/>
    <mergeCell ref="C70:H70"/>
    <mergeCell ref="C71:H71"/>
    <mergeCell ref="C66:H66"/>
    <mergeCell ref="F69:H69"/>
  </mergeCells>
  <conditionalFormatting sqref="J30:J35">
    <cfRule type="expression" dxfId="12" priority="1">
      <formula>$F$36="X"</formula>
    </cfRule>
  </conditionalFormatting>
  <conditionalFormatting sqref="B37 H37">
    <cfRule type="expression" dxfId="11" priority="20">
      <formula>$F$17="X"</formula>
    </cfRule>
    <cfRule type="expression" dxfId="10" priority="21">
      <formula>$F$16="X"</formula>
    </cfRule>
  </conditionalFormatting>
  <conditionalFormatting sqref="F26:G26">
    <cfRule type="expression" dxfId="9" priority="12">
      <formula>$C$26&gt;""</formula>
    </cfRule>
  </conditionalFormatting>
  <conditionalFormatting sqref="F37:G37">
    <cfRule type="expression" dxfId="8" priority="11">
      <formula>$C$37&gt;""</formula>
    </cfRule>
  </conditionalFormatting>
  <conditionalFormatting sqref="F44:G44">
    <cfRule type="expression" dxfId="7" priority="10">
      <formula>$F$42="X"</formula>
    </cfRule>
  </conditionalFormatting>
  <conditionalFormatting sqref="F36 I70:I72 I68 I74:I77">
    <cfRule type="containsText" dxfId="6" priority="9" operator="containsText" text="X">
      <formula>NOT(ISERROR(SEARCH("X",F36)))</formula>
    </cfRule>
  </conditionalFormatting>
  <conditionalFormatting sqref="F39">
    <cfRule type="expression" dxfId="5" priority="8">
      <formula>C39&gt;""</formula>
    </cfRule>
  </conditionalFormatting>
  <conditionalFormatting sqref="J45">
    <cfRule type="expression" dxfId="4" priority="7">
      <formula>$F$36="X"</formula>
    </cfRule>
  </conditionalFormatting>
  <conditionalFormatting sqref="D53:D56">
    <cfRule type="cellIs" dxfId="3" priority="6" operator="equal">
      <formula>"X"</formula>
    </cfRule>
  </conditionalFormatting>
  <conditionalFormatting sqref="I66:I67">
    <cfRule type="containsText" dxfId="2" priority="5" operator="containsText" text="X">
      <formula>NOT(ISERROR(SEARCH("X",I66)))</formula>
    </cfRule>
  </conditionalFormatting>
  <conditionalFormatting sqref="F32">
    <cfRule type="expression" dxfId="1" priority="2">
      <formula>$F$42="X"</formula>
    </cfRule>
  </conditionalFormatting>
  <conditionalFormatting sqref="J32">
    <cfRule type="expression" dxfId="0" priority="27">
      <formula>$F$32="X"</formula>
    </cfRule>
  </conditionalFormatting>
  <dataValidations count="5">
    <dataValidation type="list" allowBlank="1" showInputMessage="1" showErrorMessage="1" sqref="D53:D56 I77 F20:F25 F39 F33:F34 I70 I66:I68 F30:F31 F42:F43" xr:uid="{00000000-0002-0000-0000-000000000000}">
      <formula1>"X"</formula1>
    </dataValidation>
    <dataValidation type="list" allowBlank="1" showInputMessage="1" showErrorMessage="1" sqref="F15:F17" xr:uid="{D75AAE8F-610E-48CC-9E56-2ECB9F6469A7}">
      <formula1>"X,"</formula1>
    </dataValidation>
    <dataValidation type="list" allowBlank="1" showInputMessage="1" showErrorMessage="1" errorTitle="Farbwahl" error="Es sind nur die Farben wie unter Punkt 2 aufgeführt möglich" promptTitle="Farbwahl" prompt="Bitte wähle eine Farbe aus der Liste aus. Ansonsten wird die gleiche Farbe wie der Schlittensack geliefert." sqref="F37:G37 F26:G26 F44:G44" xr:uid="{36E0501A-DC78-45DA-91CF-FEE898F23260}">
      <formula1>$G$20:$G$25</formula1>
    </dataValidation>
    <dataValidation type="whole" errorStyle="warning" allowBlank="1" showInputMessage="1" showErrorMessage="1" errorTitle="Höhe Handelbar" error="Diese Höhe ist doch wohl etwas unrealistisch, oder?" promptTitle="Höhe Handlebar" prompt="Gib hier einen Wert in cm ein, wie hoch dir deine Handlebar als ideal erscheint. Ohne Angabe bekommst du die übliche Standardhöhe." sqref="F18" xr:uid="{F22227A5-AFF5-45C7-A225-21ACBA17805F}">
      <formula1>80</formula1>
      <formula2>120</formula2>
    </dataValidation>
    <dataValidation type="list" allowBlank="1" sqref="F32" xr:uid="{39EFA0FE-A1B3-4087-A38B-DA52BC29D06C}">
      <formula1>"X"</formula1>
    </dataValidation>
  </dataValidations>
  <hyperlinks>
    <hyperlink ref="C66:H66" r:id="rId1" display="Bitte schicke das ausgefüllte Formular an howlingtimber@gmail.com" xr:uid="{C7D30D2F-DBD9-43D4-BDBD-CAF784729839}"/>
  </hyperlinks>
  <pageMargins left="0.36458333333333331" right="0.26041666666666669" top="0.1875" bottom="0.34375" header="0.3" footer="0.3"/>
  <pageSetup paperSize="9" orientation="portrait" r:id="rId2"/>
  <ignoredErrors>
    <ignoredError sqref="F36 C36" formulaRange="1"/>
    <ignoredError sqref="B71 B78" numberStoredAsText="1"/>
    <ignoredError sqref="J32" formula="1"/>
  </ignoredError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Bestellformular 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Timber</dc:creator>
  <cp:keywords/>
  <dc:description/>
  <cp:lastModifiedBy>Timber</cp:lastModifiedBy>
  <cp:revision/>
  <dcterms:created xsi:type="dcterms:W3CDTF">2019-05-17T19:27:54Z</dcterms:created>
  <dcterms:modified xsi:type="dcterms:W3CDTF">2021-09-19T22:30:43Z</dcterms:modified>
  <cp:category/>
  <cp:contentStatus/>
</cp:coreProperties>
</file>